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ichiro\Desktop\★デスクトップ保管用フォルダ\01_R5経費算定書改訂\★九大R5年作成中\01_作成中）経費算定書\"/>
    </mc:Choice>
  </mc:AlternateContent>
  <xr:revisionPtr revIDLastSave="0" documentId="13_ncr:1_{9C57EDFA-0F8D-426A-8CAC-7A733E57C214}" xr6:coauthVersionLast="47" xr6:coauthVersionMax="47" xr10:uidLastSave="{00000000-0000-0000-0000-000000000000}"/>
  <bookViews>
    <workbookView xWindow="12420" yWindow="990" windowWidth="20640" windowHeight="20115" xr2:uid="{00000000-000D-0000-FFFF-FFFF00000000}"/>
  </bookViews>
  <sheets>
    <sheet name="経費算定書" sheetId="6" r:id="rId1"/>
    <sheet name="ポイント表6" sheetId="20" r:id="rId2"/>
  </sheets>
  <definedNames>
    <definedName name="_xlnm.Print_Area" localSheetId="1">ポイント表6!$A$1:$S$41</definedName>
    <definedName name="_xlnm.Print_Area" localSheetId="0">経費算定書!$A$1:$U$38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5" i="20" l="1"/>
  <c r="S24" i="20"/>
  <c r="S23" i="20"/>
  <c r="S22" i="20"/>
  <c r="S21" i="20"/>
  <c r="S20" i="20"/>
  <c r="S19" i="20"/>
  <c r="S18" i="20"/>
  <c r="S17" i="20"/>
  <c r="M21" i="6"/>
  <c r="P20" i="6"/>
  <c r="P26" i="6" s="1"/>
  <c r="M20" i="6"/>
  <c r="M26" i="6" s="1"/>
  <c r="R25" i="6"/>
  <c r="T25" i="6"/>
  <c r="T24" i="6"/>
  <c r="T23" i="6"/>
  <c r="R24" i="6"/>
  <c r="R23" i="6"/>
  <c r="M23" i="6"/>
  <c r="T26" i="6" l="1"/>
  <c r="S26" i="20"/>
  <c r="R26" i="6"/>
  <c r="P27" i="6"/>
  <c r="P28" i="6" s="1"/>
  <c r="P29" i="6" l="1"/>
  <c r="M27" i="6"/>
  <c r="M28" i="6" s="1"/>
  <c r="M29" i="6" s="1"/>
  <c r="R27" i="6"/>
  <c r="R28" i="6" s="1"/>
  <c r="R29" i="6" s="1"/>
  <c r="T27" i="6" l="1"/>
  <c r="T28" i="6" s="1"/>
  <c r="T29" i="6" s="1"/>
</calcChain>
</file>

<file path=xl/sharedStrings.xml><?xml version="1.0" encoding="utf-8"?>
<sst xmlns="http://schemas.openxmlformats.org/spreadsheetml/2006/main" count="154" uniqueCount="125">
  <si>
    <t>整理番号</t>
    <rPh sb="0" eb="2">
      <t>セイリ</t>
    </rPh>
    <rPh sb="2" eb="4">
      <t>バンゴウ</t>
    </rPh>
    <phoneticPr fontId="1"/>
  </si>
  <si>
    <t>目標とする症例数（契約症例数）</t>
    <rPh sb="0" eb="2">
      <t>モクヒョウ</t>
    </rPh>
    <rPh sb="5" eb="7">
      <t>ショウレイ</t>
    </rPh>
    <rPh sb="7" eb="8">
      <t>スウ</t>
    </rPh>
    <rPh sb="9" eb="11">
      <t>ケイヤク</t>
    </rPh>
    <rPh sb="11" eb="13">
      <t>ショウレイ</t>
    </rPh>
    <rPh sb="13" eb="14">
      <t>スウ</t>
    </rPh>
    <phoneticPr fontId="1"/>
  </si>
  <si>
    <t>治験課題名</t>
    <rPh sb="0" eb="2">
      <t>チケン</t>
    </rPh>
    <rPh sb="2" eb="4">
      <t>カダイ</t>
    </rPh>
    <rPh sb="4" eb="5">
      <t>メイ</t>
    </rPh>
    <phoneticPr fontId="1"/>
  </si>
  <si>
    <t>契　約　内　容</t>
    <rPh sb="0" eb="1">
      <t>チギリ</t>
    </rPh>
    <rPh sb="2" eb="3">
      <t>ヤク</t>
    </rPh>
    <rPh sb="4" eb="5">
      <t>ナイ</t>
    </rPh>
    <rPh sb="6" eb="7">
      <t>ヨウ</t>
    </rPh>
    <phoneticPr fontId="1"/>
  </si>
  <si>
    <t>例</t>
    <rPh sb="0" eb="1">
      <t>レイ</t>
    </rPh>
    <phoneticPr fontId="1"/>
  </si>
  <si>
    <t>円</t>
    <rPh sb="0" eb="1">
      <t>エン</t>
    </rPh>
    <phoneticPr fontId="1"/>
  </si>
  <si>
    <t>費　　　目</t>
    <rPh sb="0" eb="1">
      <t>ヒ</t>
    </rPh>
    <rPh sb="4" eb="5">
      <t>メ</t>
    </rPh>
    <phoneticPr fontId="1"/>
  </si>
  <si>
    <t>（委託者）</t>
    <rPh sb="1" eb="4">
      <t>イタクシャ</t>
    </rPh>
    <phoneticPr fontId="1"/>
  </si>
  <si>
    <t>　　　　　　住　　所：</t>
    <rPh sb="6" eb="7">
      <t>ジュウ</t>
    </rPh>
    <rPh sb="9" eb="10">
      <t>トコロ</t>
    </rPh>
    <phoneticPr fontId="1"/>
  </si>
  <si>
    <t>　　　　　　名　　称：</t>
    <rPh sb="6" eb="7">
      <t>ナ</t>
    </rPh>
    <rPh sb="9" eb="10">
      <t>ショウ</t>
    </rPh>
    <phoneticPr fontId="1"/>
  </si>
  <si>
    <t>代表者職名・氏名：</t>
    <rPh sb="0" eb="2">
      <t>ダイヒョウ</t>
    </rPh>
    <rPh sb="2" eb="3">
      <t>シャ</t>
    </rPh>
    <rPh sb="3" eb="5">
      <t>ショクメイ</t>
    </rPh>
    <rPh sb="6" eb="8">
      <t>シメイ</t>
    </rPh>
    <phoneticPr fontId="1"/>
  </si>
  <si>
    <t>　印</t>
    <rPh sb="1" eb="2">
      <t>イン</t>
    </rPh>
    <phoneticPr fontId="1"/>
  </si>
  <si>
    <t>（2）間接経費</t>
    <rPh sb="3" eb="5">
      <t>カンセツ</t>
    </rPh>
    <rPh sb="5" eb="7">
      <t>ケイヒ</t>
    </rPh>
    <phoneticPr fontId="1"/>
  </si>
  <si>
    <t>(1) + (2)</t>
    <phoneticPr fontId="1"/>
  </si>
  <si>
    <t>回</t>
    <rPh sb="0" eb="1">
      <t>カイ</t>
    </rPh>
    <phoneticPr fontId="1"/>
  </si>
  <si>
    <t>　　　　　　　　　　区分
経費内訳</t>
    <rPh sb="10" eb="11">
      <t>ク</t>
    </rPh>
    <rPh sb="11" eb="12">
      <t>ブン</t>
    </rPh>
    <rPh sb="13" eb="15">
      <t>ケイヒ</t>
    </rPh>
    <rPh sb="15" eb="17">
      <t>ウチワケ</t>
    </rPh>
    <phoneticPr fontId="1"/>
  </si>
  <si>
    <t>　(1) 直接経費×0.3</t>
    <rPh sb="5" eb="9">
      <t>チョクセツケイヒ</t>
    </rPh>
    <phoneticPr fontId="1"/>
  </si>
  <si>
    <t>部分を記入してください。（自動計算されます。）
0の場合は空欄にしてください。</t>
    <rPh sb="0" eb="2">
      <t>ブブン</t>
    </rPh>
    <rPh sb="3" eb="5">
      <t>キニュウ</t>
    </rPh>
    <rPh sb="13" eb="15">
      <t>ジドウ</t>
    </rPh>
    <rPh sb="15" eb="17">
      <t>ケイサン</t>
    </rPh>
    <rPh sb="26" eb="28">
      <t>バアイ</t>
    </rPh>
    <rPh sb="29" eb="31">
      <t>クウラン</t>
    </rPh>
    <phoneticPr fontId="1"/>
  </si>
  <si>
    <t>週</t>
    <rPh sb="0" eb="1">
      <t>シュウ</t>
    </rPh>
    <phoneticPr fontId="1"/>
  </si>
  <si>
    <t>契約単位　　　　　　　算定経費</t>
    <rPh sb="0" eb="2">
      <t>ケイヤク</t>
    </rPh>
    <rPh sb="2" eb="4">
      <t>タンイ</t>
    </rPh>
    <rPh sb="11" eb="13">
      <t>サンテイ</t>
    </rPh>
    <rPh sb="13" eb="15">
      <t>ケイヒ</t>
    </rPh>
    <phoneticPr fontId="1"/>
  </si>
  <si>
    <t>（1）直接経費</t>
    <rPh sb="3" eb="5">
      <t>チョクセツ</t>
    </rPh>
    <rPh sb="5" eb="7">
      <t>ケイヒ</t>
    </rPh>
    <phoneticPr fontId="1"/>
  </si>
  <si>
    <t>ウエイト</t>
    <phoneticPr fontId="1"/>
  </si>
  <si>
    <t>ポイント</t>
    <phoneticPr fontId="1"/>
  </si>
  <si>
    <t>成人</t>
    <rPh sb="0" eb="2">
      <t>セイジン</t>
    </rPh>
    <phoneticPr fontId="1"/>
  </si>
  <si>
    <t>有り</t>
    <rPh sb="0" eb="1">
      <t>ア</t>
    </rPh>
    <phoneticPr fontId="1"/>
  </si>
  <si>
    <t>部分に○印を入力していただくと、自動的に計算されます。</t>
    <rPh sb="0" eb="2">
      <t>ブブン</t>
    </rPh>
    <rPh sb="4" eb="5">
      <t>シルシ</t>
    </rPh>
    <rPh sb="6" eb="8">
      <t>ニュウリョク</t>
    </rPh>
    <rPh sb="16" eb="19">
      <t>ジドウテキ</t>
    </rPh>
    <rPh sb="20" eb="22">
      <t>ケイサン</t>
    </rPh>
    <phoneticPr fontId="1"/>
  </si>
  <si>
    <t>※</t>
    <phoneticPr fontId="1"/>
  </si>
  <si>
    <t>要　　　　　　素</t>
  </si>
  <si>
    <t>Ⅰ
(ウエイト×1）</t>
    <phoneticPr fontId="1"/>
  </si>
  <si>
    <t>Ⅱ
(ウエイト×2）</t>
    <phoneticPr fontId="1"/>
  </si>
  <si>
    <t>Ⅲ
(ウエイト×3）</t>
    <phoneticPr fontId="1"/>
  </si>
  <si>
    <t>治験経費積算内訳（ポイント数）</t>
    <rPh sb="0" eb="2">
      <t>チケン</t>
    </rPh>
    <rPh sb="2" eb="4">
      <t>ケイヒ</t>
    </rPh>
    <rPh sb="4" eb="6">
      <t>セキサン</t>
    </rPh>
    <rPh sb="6" eb="8">
      <t>ウチワケ</t>
    </rPh>
    <phoneticPr fontId="1"/>
  </si>
  <si>
    <t>Ⅳ
(ウエイト×5）</t>
    <phoneticPr fontId="1"/>
  </si>
  <si>
    <t>Ａ</t>
  </si>
  <si>
    <t>Ｂ</t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</si>
  <si>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</si>
  <si>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</si>
  <si>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</si>
  <si>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</si>
  <si>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</si>
  <si>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</si>
  <si>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</si>
  <si>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合　　　　　　計</t>
    <rPh sb="0" eb="1">
      <t>ゴウ</t>
    </rPh>
    <phoneticPr fontId="1"/>
  </si>
  <si>
    <t>区　分</t>
    <rPh sb="0" eb="1">
      <t>ク</t>
    </rPh>
    <rPh sb="2" eb="3">
      <t>ブン</t>
    </rPh>
    <phoneticPr fontId="1"/>
  </si>
  <si>
    <t>区分</t>
    <rPh sb="0" eb="2">
      <t>クブン</t>
    </rPh>
    <phoneticPr fontId="2"/>
  </si>
  <si>
    <t>整理番号</t>
    <rPh sb="0" eb="4">
      <t>セイリバンゴウ</t>
    </rPh>
    <phoneticPr fontId="2"/>
  </si>
  <si>
    <t>西暦          年  　  月 　   日</t>
    <rPh sb="0" eb="2">
      <t>セイレキ</t>
    </rPh>
    <rPh sb="12" eb="13">
      <t>ネン</t>
    </rPh>
    <rPh sb="18" eb="19">
      <t>ガツ</t>
    </rPh>
    <rPh sb="24" eb="25">
      <t>ニチ</t>
    </rPh>
    <phoneticPr fontId="1"/>
  </si>
  <si>
    <t>(責任医師)</t>
    <rPh sb="1" eb="5">
      <t>セキニンイシ</t>
    </rPh>
    <phoneticPr fontId="2"/>
  </si>
  <si>
    <t>所　属：</t>
    <rPh sb="0" eb="1">
      <t>ショ</t>
    </rPh>
    <rPh sb="2" eb="3">
      <t>ゾク</t>
    </rPh>
    <phoneticPr fontId="2"/>
  </si>
  <si>
    <t>氏　名：</t>
    <rPh sb="0" eb="1">
      <t>シ</t>
    </rPh>
    <rPh sb="2" eb="3">
      <t>メイ</t>
    </rPh>
    <phoneticPr fontId="2"/>
  </si>
  <si>
    <t>　印</t>
    <phoneticPr fontId="2"/>
  </si>
  <si>
    <t>担当CRC</t>
    <rPh sb="0" eb="2">
      <t>タントウ</t>
    </rPh>
    <phoneticPr fontId="2"/>
  </si>
  <si>
    <t>院内・SMOを記入。</t>
    <rPh sb="0" eb="2">
      <t>インナイ</t>
    </rPh>
    <phoneticPr fontId="2"/>
  </si>
  <si>
    <t>　■ 新規契約　　 □変更契約</t>
    <rPh sb="3" eb="7">
      <t>シンキケイヤク</t>
    </rPh>
    <rPh sb="11" eb="13">
      <t>ヘンコウ</t>
    </rPh>
    <rPh sb="13" eb="15">
      <t>ケイヤク</t>
    </rPh>
    <phoneticPr fontId="1"/>
  </si>
  <si>
    <t>　■ 医薬品　　　　□医療機器　　　　□再生医療等製品</t>
    <rPh sb="3" eb="6">
      <t>イヤクヒン</t>
    </rPh>
    <rPh sb="11" eb="13">
      <t>イリョウ</t>
    </rPh>
    <rPh sb="13" eb="15">
      <t>キキ</t>
    </rPh>
    <rPh sb="20" eb="22">
      <t>サイセイ</t>
    </rPh>
    <rPh sb="22" eb="24">
      <t>イリョウ</t>
    </rPh>
    <rPh sb="24" eb="25">
      <t>ナド</t>
    </rPh>
    <rPh sb="25" eb="27">
      <t>セイヒン</t>
    </rPh>
    <phoneticPr fontId="1"/>
  </si>
  <si>
    <t>　□症例追加　　　□期間延長　　　　□その他（　　   　　　）</t>
    <phoneticPr fontId="2"/>
  </si>
  <si>
    <t>d. 臨床試験研究経費</t>
    <rPh sb="3" eb="7">
      <t>リンショウシケン</t>
    </rPh>
    <rPh sb="7" eb="11">
      <t>ケンキュウケイヒ</t>
    </rPh>
    <phoneticPr fontId="2"/>
  </si>
  <si>
    <t>e. CRC経費</t>
    <rPh sb="6" eb="8">
      <t>ケイヒ</t>
    </rPh>
    <phoneticPr fontId="1"/>
  </si>
  <si>
    <t>a. 審査等経費</t>
    <rPh sb="3" eb="5">
      <t>シンサ</t>
    </rPh>
    <rPh sb="5" eb="6">
      <t>ナド</t>
    </rPh>
    <rPh sb="6" eb="8">
      <t>ケイヒ</t>
    </rPh>
    <phoneticPr fontId="1"/>
  </si>
  <si>
    <t>九大書式ポ－6</t>
    <rPh sb="0" eb="2">
      <t>キュウダイ</t>
    </rPh>
    <rPh sb="2" eb="4">
      <t>ショシキ</t>
    </rPh>
    <phoneticPr fontId="1"/>
  </si>
  <si>
    <t>西暦　　年　　月　　日</t>
    <rPh sb="0" eb="2">
      <t>セイレキ</t>
    </rPh>
    <rPh sb="4" eb="5">
      <t>ネン</t>
    </rPh>
    <rPh sb="7" eb="8">
      <t>ガツ</t>
    </rPh>
    <rPh sb="10" eb="11">
      <t>ニチ</t>
    </rPh>
    <phoneticPr fontId="1"/>
  </si>
  <si>
    <t xml:space="preserve">  □医薬品　□医療機器　□再生医療等製品</t>
    <rPh sb="3" eb="6">
      <t>イヤクヒン</t>
    </rPh>
    <rPh sb="8" eb="10">
      <t>イリョウ</t>
    </rPh>
    <rPh sb="10" eb="12">
      <t>キキ</t>
    </rPh>
    <rPh sb="14" eb="21">
      <t>サイセイイリョウトウセイヒン</t>
    </rPh>
    <phoneticPr fontId="1"/>
  </si>
  <si>
    <t>検体数</t>
    <rPh sb="0" eb="2">
      <t>ケンタイ</t>
    </rPh>
    <rPh sb="2" eb="3">
      <t>スウ</t>
    </rPh>
    <phoneticPr fontId="1"/>
  </si>
  <si>
    <t>負荷試験</t>
    <rPh sb="0" eb="2">
      <t>フカ</t>
    </rPh>
    <rPh sb="2" eb="4">
      <t>シケン</t>
    </rPh>
    <phoneticPr fontId="1"/>
  </si>
  <si>
    <t>×人数</t>
    <rPh sb="1" eb="3">
      <t>ニンズウ</t>
    </rPh>
    <phoneticPr fontId="1"/>
  </si>
  <si>
    <t>検体採取の難易度</t>
    <rPh sb="0" eb="2">
      <t>ケンタイ</t>
    </rPh>
    <rPh sb="2" eb="4">
      <t>サイシュ</t>
    </rPh>
    <rPh sb="5" eb="8">
      <t>ナンイド</t>
    </rPh>
    <phoneticPr fontId="1"/>
  </si>
  <si>
    <t>尿、糞便、唾液、喀痰、毛髪、涙液、汗</t>
    <rPh sb="0" eb="1">
      <t>ニョウ</t>
    </rPh>
    <rPh sb="2" eb="4">
      <t>フンベン</t>
    </rPh>
    <rPh sb="5" eb="7">
      <t>ダエキ</t>
    </rPh>
    <rPh sb="8" eb="9">
      <t>カク</t>
    </rPh>
    <rPh sb="9" eb="10">
      <t>タン</t>
    </rPh>
    <rPh sb="11" eb="13">
      <t>モウハツ</t>
    </rPh>
    <rPh sb="14" eb="15">
      <t>ルイ</t>
    </rPh>
    <rPh sb="15" eb="16">
      <t>エキ</t>
    </rPh>
    <rPh sb="17" eb="18">
      <t>アセ</t>
    </rPh>
    <phoneticPr fontId="20"/>
  </si>
  <si>
    <t>血液、分泌物、精液、粘液、乳汁、滑液</t>
    <rPh sb="0" eb="2">
      <t>ケツエキ</t>
    </rPh>
    <rPh sb="3" eb="5">
      <t>ブンピツ</t>
    </rPh>
    <rPh sb="5" eb="6">
      <t>ブツ</t>
    </rPh>
    <rPh sb="7" eb="9">
      <t>セイエキ</t>
    </rPh>
    <rPh sb="10" eb="12">
      <t>ネンエキ</t>
    </rPh>
    <rPh sb="13" eb="14">
      <t>チチ</t>
    </rPh>
    <rPh sb="14" eb="15">
      <t>シル</t>
    </rPh>
    <rPh sb="16" eb="17">
      <t>スベ</t>
    </rPh>
    <rPh sb="17" eb="18">
      <t>エキ</t>
    </rPh>
    <phoneticPr fontId="20"/>
  </si>
  <si>
    <t>胃液、腸液</t>
    <rPh sb="0" eb="2">
      <t>イエキ</t>
    </rPh>
    <rPh sb="3" eb="5">
      <t>チョウエキ</t>
    </rPh>
    <phoneticPr fontId="1"/>
  </si>
  <si>
    <t>髄液、羊水、組織、胸水、腹水、腫瘍内容物</t>
    <rPh sb="0" eb="1">
      <t>ズイ</t>
    </rPh>
    <rPh sb="1" eb="2">
      <t>エキ</t>
    </rPh>
    <rPh sb="3" eb="5">
      <t>ヨウスイ</t>
    </rPh>
    <rPh sb="6" eb="8">
      <t>ソシキ</t>
    </rPh>
    <rPh sb="9" eb="10">
      <t>キョウ</t>
    </rPh>
    <rPh sb="10" eb="11">
      <t>スイ</t>
    </rPh>
    <rPh sb="12" eb="13">
      <t>ハラ</t>
    </rPh>
    <rPh sb="13" eb="14">
      <t>スイ</t>
    </rPh>
    <rPh sb="15" eb="17">
      <t>シュヨウ</t>
    </rPh>
    <rPh sb="17" eb="19">
      <t>ナイヨウ</t>
    </rPh>
    <rPh sb="19" eb="20">
      <t>ブツ</t>
    </rPh>
    <phoneticPr fontId="20"/>
  </si>
  <si>
    <t>検体の対象</t>
    <rPh sb="0" eb="2">
      <t>ケンタイ</t>
    </rPh>
    <rPh sb="3" eb="5">
      <t>タイショウ</t>
    </rPh>
    <phoneticPr fontId="1"/>
  </si>
  <si>
    <t>小児</t>
    <rPh sb="0" eb="2">
      <t>ショウニ</t>
    </rPh>
    <phoneticPr fontId="1"/>
  </si>
  <si>
    <t>新生児</t>
    <rPh sb="0" eb="3">
      <t>シンセイジ</t>
    </rPh>
    <phoneticPr fontId="1"/>
  </si>
  <si>
    <t>検体収集の難易度</t>
    <rPh sb="0" eb="2">
      <t>ケンタイ</t>
    </rPh>
    <rPh sb="2" eb="4">
      <t>シュウシュウ</t>
    </rPh>
    <rPh sb="5" eb="8">
      <t>ナンイド</t>
    </rPh>
    <phoneticPr fontId="1"/>
  </si>
  <si>
    <t>希少疾病以外</t>
    <rPh sb="0" eb="2">
      <t>キショウ</t>
    </rPh>
    <rPh sb="2" eb="4">
      <t>シッペイ</t>
    </rPh>
    <rPh sb="4" eb="6">
      <t>イガイ</t>
    </rPh>
    <phoneticPr fontId="1"/>
  </si>
  <si>
    <t>希少疾病対象</t>
    <rPh sb="0" eb="2">
      <t>キショウ</t>
    </rPh>
    <rPh sb="2" eb="4">
      <t>シッペイ</t>
    </rPh>
    <rPh sb="4" eb="6">
      <t>タイショウ</t>
    </rPh>
    <phoneticPr fontId="1"/>
  </si>
  <si>
    <t>経過観察</t>
    <rPh sb="0" eb="2">
      <t>ケイカ</t>
    </rPh>
    <rPh sb="2" eb="4">
      <t>カンサツ</t>
    </rPh>
    <phoneticPr fontId="1"/>
  </si>
  <si>
    <t>×人数×1/5</t>
    <rPh sb="1" eb="2">
      <t>ニン</t>
    </rPh>
    <rPh sb="2" eb="3">
      <t>スウ</t>
    </rPh>
    <phoneticPr fontId="1"/>
  </si>
  <si>
    <t>測定方法</t>
    <rPh sb="0" eb="2">
      <t>ソクテイ</t>
    </rPh>
    <rPh sb="2" eb="4">
      <t>ホウホウ</t>
    </rPh>
    <phoneticPr fontId="20"/>
  </si>
  <si>
    <t>自動分析法</t>
    <rPh sb="0" eb="2">
      <t>ジドウ</t>
    </rPh>
    <rPh sb="2" eb="4">
      <t>ブンセキ</t>
    </rPh>
    <rPh sb="4" eb="5">
      <t>ホウ</t>
    </rPh>
    <phoneticPr fontId="1"/>
  </si>
  <si>
    <t>用手法</t>
    <rPh sb="0" eb="1">
      <t>ヨウ</t>
    </rPh>
    <rPh sb="1" eb="3">
      <t>シュホウ</t>
    </rPh>
    <phoneticPr fontId="1"/>
  </si>
  <si>
    <t>症例発表</t>
    <rPh sb="0" eb="2">
      <t>ショウレイ</t>
    </rPh>
    <rPh sb="2" eb="4">
      <t>ハッピョウ</t>
    </rPh>
    <phoneticPr fontId="1"/>
  </si>
  <si>
    <t>承認申請に使用される文書等の作成</t>
    <rPh sb="0" eb="2">
      <t>ショウニン</t>
    </rPh>
    <rPh sb="2" eb="4">
      <t>シンセイ</t>
    </rPh>
    <rPh sb="5" eb="7">
      <t>シヨウ</t>
    </rPh>
    <rPh sb="10" eb="13">
      <t>ブンショトウ</t>
    </rPh>
    <rPh sb="14" eb="16">
      <t>サクセイ</t>
    </rPh>
    <phoneticPr fontId="20"/>
  </si>
  <si>
    <t>（Ｂ，Ｆの項目は人数を入力してください。）</t>
    <rPh sb="8" eb="10">
      <t>ニンズウ</t>
    </rPh>
    <phoneticPr fontId="1"/>
  </si>
  <si>
    <t>1.</t>
    <phoneticPr fontId="1"/>
  </si>
  <si>
    <t>当該ポイント算出表は、測定項目が新しい品目に係る臨床性能試験のデータを収集するものについて適用する。</t>
    <rPh sb="0" eb="2">
      <t>トウガイ</t>
    </rPh>
    <rPh sb="6" eb="8">
      <t>サンシュツ</t>
    </rPh>
    <rPh sb="8" eb="9">
      <t>ヒョウ</t>
    </rPh>
    <rPh sb="11" eb="13">
      <t>ソクテイ</t>
    </rPh>
    <rPh sb="13" eb="15">
      <t>コウモク</t>
    </rPh>
    <rPh sb="16" eb="17">
      <t>アタラ</t>
    </rPh>
    <rPh sb="19" eb="21">
      <t>ヒンモク</t>
    </rPh>
    <rPh sb="22" eb="23">
      <t>カカ</t>
    </rPh>
    <rPh sb="24" eb="26">
      <t>リンショウ</t>
    </rPh>
    <rPh sb="26" eb="28">
      <t>セイノウ</t>
    </rPh>
    <rPh sb="28" eb="30">
      <t>シケン</t>
    </rPh>
    <rPh sb="35" eb="37">
      <t>シュウシュウ</t>
    </rPh>
    <rPh sb="45" eb="47">
      <t>テキヨウ</t>
    </rPh>
    <phoneticPr fontId="1"/>
  </si>
  <si>
    <t>2.</t>
    <phoneticPr fontId="1"/>
  </si>
  <si>
    <t>「Ｂ負荷試験」及び「Ｆ経過観察」の欄は、当該臨床性能試験を実施する際に、薬剤負荷試験などの試験を課す場合</t>
    <rPh sb="2" eb="4">
      <t>フカ</t>
    </rPh>
    <rPh sb="4" eb="6">
      <t>シケン</t>
    </rPh>
    <rPh sb="7" eb="8">
      <t>オヨ</t>
    </rPh>
    <rPh sb="11" eb="13">
      <t>ケイカ</t>
    </rPh>
    <rPh sb="13" eb="15">
      <t>カンサツ</t>
    </rPh>
    <rPh sb="17" eb="18">
      <t>ラン</t>
    </rPh>
    <rPh sb="20" eb="22">
      <t>トウガイ</t>
    </rPh>
    <rPh sb="22" eb="24">
      <t>リンショウ</t>
    </rPh>
    <rPh sb="24" eb="26">
      <t>セイノウ</t>
    </rPh>
    <rPh sb="26" eb="28">
      <t>シケン</t>
    </rPh>
    <rPh sb="29" eb="31">
      <t>ジッシ</t>
    </rPh>
    <rPh sb="33" eb="34">
      <t>サイ</t>
    </rPh>
    <rPh sb="36" eb="38">
      <t>ヤクザイ</t>
    </rPh>
    <rPh sb="38" eb="40">
      <t>フカ</t>
    </rPh>
    <rPh sb="40" eb="42">
      <t>シケン</t>
    </rPh>
    <rPh sb="45" eb="47">
      <t>シケン</t>
    </rPh>
    <rPh sb="48" eb="49">
      <t>カ</t>
    </rPh>
    <rPh sb="50" eb="52">
      <t>バアイ</t>
    </rPh>
    <phoneticPr fontId="1"/>
  </si>
  <si>
    <t>及び経過観察を課す場合、その課した人数に応じてポイントを算出すること。</t>
    <rPh sb="0" eb="1">
      <t>オヨ</t>
    </rPh>
    <rPh sb="2" eb="4">
      <t>ケイカ</t>
    </rPh>
    <rPh sb="4" eb="6">
      <t>カンサツ</t>
    </rPh>
    <rPh sb="7" eb="8">
      <t>カ</t>
    </rPh>
    <rPh sb="9" eb="11">
      <t>バアイ</t>
    </rPh>
    <rPh sb="14" eb="15">
      <t>カ</t>
    </rPh>
    <rPh sb="17" eb="19">
      <t>ニンズウ</t>
    </rPh>
    <rPh sb="20" eb="21">
      <t>オウ</t>
    </rPh>
    <rPh sb="28" eb="30">
      <t>サンシュツ</t>
    </rPh>
    <phoneticPr fontId="1"/>
  </si>
  <si>
    <t>3.</t>
    <phoneticPr fontId="1"/>
  </si>
  <si>
    <t>「Ｃ検体採取の難易度」の欄において、血液は全血、血漿又は血清をいう。</t>
    <rPh sb="2" eb="4">
      <t>ケンタイ</t>
    </rPh>
    <rPh sb="4" eb="6">
      <t>サイシュ</t>
    </rPh>
    <rPh sb="7" eb="10">
      <t>ナンイド</t>
    </rPh>
    <rPh sb="12" eb="13">
      <t>ラン</t>
    </rPh>
    <rPh sb="18" eb="20">
      <t>ケツエキ</t>
    </rPh>
    <rPh sb="21" eb="22">
      <t>ゼン</t>
    </rPh>
    <rPh sb="22" eb="23">
      <t>ケツ</t>
    </rPh>
    <rPh sb="24" eb="26">
      <t>ケッショウ</t>
    </rPh>
    <rPh sb="26" eb="27">
      <t>マタ</t>
    </rPh>
    <rPh sb="28" eb="30">
      <t>ケッセイ</t>
    </rPh>
    <phoneticPr fontId="1"/>
  </si>
  <si>
    <t>また、記載以外の検体の場合は検体採取の難易度に応じて算出すること。</t>
    <rPh sb="3" eb="5">
      <t>キサイ</t>
    </rPh>
    <rPh sb="5" eb="7">
      <t>イガイ</t>
    </rPh>
    <rPh sb="8" eb="10">
      <t>ケンタイ</t>
    </rPh>
    <rPh sb="11" eb="13">
      <t>バアイ</t>
    </rPh>
    <rPh sb="14" eb="16">
      <t>ケンタイ</t>
    </rPh>
    <rPh sb="16" eb="18">
      <t>サイシュ</t>
    </rPh>
    <rPh sb="19" eb="22">
      <t>ナンイド</t>
    </rPh>
    <rPh sb="23" eb="24">
      <t>オウ</t>
    </rPh>
    <rPh sb="26" eb="28">
      <t>サンシュツ</t>
    </rPh>
    <phoneticPr fontId="1"/>
  </si>
  <si>
    <t>九大書式経－2</t>
    <rPh sb="0" eb="2">
      <t>キュウダイ</t>
    </rPh>
    <rPh sb="2" eb="4">
      <t>ショシキ</t>
    </rPh>
    <rPh sb="4" eb="5">
      <t>ケイ</t>
    </rPh>
    <phoneticPr fontId="1"/>
  </si>
  <si>
    <t>体外診断臨床性能試験　経費算定書</t>
    <rPh sb="0" eb="2">
      <t>タイガイ</t>
    </rPh>
    <rPh sb="2" eb="4">
      <t>シンダン</t>
    </rPh>
    <rPh sb="4" eb="6">
      <t>リンショウ</t>
    </rPh>
    <rPh sb="6" eb="8">
      <t>セイノウ</t>
    </rPh>
    <rPh sb="8" eb="10">
      <t>シケン</t>
    </rPh>
    <rPh sb="11" eb="13">
      <t>ケイヒ</t>
    </rPh>
    <rPh sb="13" eb="15">
      <t>サンテイ</t>
    </rPh>
    <rPh sb="15" eb="16">
      <t>ショ</t>
    </rPh>
    <phoneticPr fontId="1"/>
  </si>
  <si>
    <t>九大書式ポ－6の①</t>
    <rPh sb="0" eb="2">
      <t>キュウダイ</t>
    </rPh>
    <rPh sb="2" eb="4">
      <t>ショシキ</t>
    </rPh>
    <phoneticPr fontId="1"/>
  </si>
  <si>
    <t xml:space="preserve">初回契約時　300,000円×1.10                                                                    </t>
    <rPh sb="0" eb="5">
      <t>ショカイケイヤクジ</t>
    </rPh>
    <rPh sb="13" eb="14">
      <t>エン</t>
    </rPh>
    <phoneticPr fontId="1"/>
  </si>
  <si>
    <t>b. 運営経費</t>
    <rPh sb="3" eb="5">
      <t>ウンエイ</t>
    </rPh>
    <rPh sb="5" eb="7">
      <t>ケイヒ</t>
    </rPh>
    <phoneticPr fontId="2"/>
  </si>
  <si>
    <t>ｆ. 被験者の負担軽減費</t>
    <rPh sb="3" eb="6">
      <t>ヒケンシャ</t>
    </rPh>
    <rPh sb="7" eb="12">
      <t>フタンケイゲンヒ</t>
    </rPh>
    <phoneticPr fontId="1"/>
  </si>
  <si>
    <t>ｇ. 管理費</t>
    <rPh sb="3" eb="5">
      <t>カンリ</t>
    </rPh>
    <rPh sb="5" eb="6">
      <t>ヒ</t>
    </rPh>
    <phoneticPr fontId="1"/>
  </si>
  <si>
    <t xml:space="preserve"> a ～ ｇ の合計</t>
    <rPh sb="8" eb="10">
      <t>ゴウケイ</t>
    </rPh>
    <phoneticPr fontId="2"/>
  </si>
  <si>
    <t>初回契約時　150,000円×1.10
2年目以降 　 120,000円／年×1.10　　　　　　　　　　　　　　　　　　　　　　　　　</t>
    <rPh sb="0" eb="2">
      <t>ショカイ</t>
    </rPh>
    <rPh sb="2" eb="4">
      <t>ケイヤク</t>
    </rPh>
    <rPh sb="4" eb="5">
      <t>ジ</t>
    </rPh>
    <rPh sb="13" eb="14">
      <t>エン</t>
    </rPh>
    <rPh sb="21" eb="25">
      <t>ネンメイコウ</t>
    </rPh>
    <rPh sb="35" eb="36">
      <t>エン</t>
    </rPh>
    <rPh sb="37" eb="38">
      <t>ネン</t>
    </rPh>
    <phoneticPr fontId="1"/>
  </si>
  <si>
    <t>1症例あたり 来院回数×10,000円×1.10</t>
    <rPh sb="1" eb="3">
      <t>ショウレイ</t>
    </rPh>
    <rPh sb="7" eb="11">
      <t>ライインカイスウ</t>
    </rPh>
    <rPh sb="18" eb="19">
      <t>エン</t>
    </rPh>
    <phoneticPr fontId="1"/>
  </si>
  <si>
    <t>脱落症例に
係る経費</t>
    <rPh sb="0" eb="2">
      <t>ダツラク</t>
    </rPh>
    <rPh sb="2" eb="4">
      <t>ショウレイ</t>
    </rPh>
    <rPh sb="6" eb="7">
      <t>カカ</t>
    </rPh>
    <rPh sb="8" eb="10">
      <t>ケイヒ</t>
    </rPh>
    <phoneticPr fontId="2"/>
  </si>
  <si>
    <t>2年目以降の
算定経費</t>
    <rPh sb="1" eb="3">
      <t>ネンメ</t>
    </rPh>
    <rPh sb="2" eb="3">
      <t>メ</t>
    </rPh>
    <rPh sb="3" eb="5">
      <t>イコウ</t>
    </rPh>
    <rPh sb="7" eb="9">
      <t>サンテイ</t>
    </rPh>
    <rPh sb="9" eb="11">
      <t>ケイヒ</t>
    </rPh>
    <phoneticPr fontId="1"/>
  </si>
  <si>
    <t>症例単位
算定経費</t>
    <rPh sb="0" eb="2">
      <t>ショウレイ</t>
    </rPh>
    <rPh sb="2" eb="4">
      <t>タンイ</t>
    </rPh>
    <rPh sb="5" eb="7">
      <t>サンテイ</t>
    </rPh>
    <rPh sb="7" eb="9">
      <t>ケイヒ</t>
    </rPh>
    <phoneticPr fontId="1"/>
  </si>
  <si>
    <t>1症例あたりの来院回数</t>
    <rPh sb="1" eb="3">
      <t>ショウレイ</t>
    </rPh>
    <rPh sb="7" eb="9">
      <t>ライイン</t>
    </rPh>
    <rPh sb="9" eb="11">
      <t>カイスウ</t>
    </rPh>
    <phoneticPr fontId="1"/>
  </si>
  <si>
    <t>院内</t>
  </si>
  <si>
    <t>1症例あたりの投与期間</t>
    <rPh sb="1" eb="3">
      <t>ショウレイ</t>
    </rPh>
    <rPh sb="7" eb="9">
      <t>トウヨ</t>
    </rPh>
    <rPh sb="9" eb="11">
      <t>キカン</t>
    </rPh>
    <phoneticPr fontId="1"/>
  </si>
  <si>
    <t>1症例あたりのポイント数①  （臨床試験研究経費）</t>
    <rPh sb="1" eb="3">
      <t>ショウレイ</t>
    </rPh>
    <rPh sb="11" eb="12">
      <t>スウ</t>
    </rPh>
    <rPh sb="16" eb="18">
      <t>リンショウ</t>
    </rPh>
    <rPh sb="18" eb="20">
      <t>シケン</t>
    </rPh>
    <rPh sb="20" eb="22">
      <t>ケンキュウ</t>
    </rPh>
    <rPh sb="22" eb="24">
      <t>ケイヒ</t>
    </rPh>
    <phoneticPr fontId="1"/>
  </si>
  <si>
    <t>脱落1症例あたりの来院回数</t>
    <rPh sb="0" eb="2">
      <t>ダツラク</t>
    </rPh>
    <rPh sb="3" eb="5">
      <t>ショウレイ</t>
    </rPh>
    <rPh sb="9" eb="11">
      <t>ライイン</t>
    </rPh>
    <rPh sb="11" eb="13">
      <t>カイスウ</t>
    </rPh>
    <phoneticPr fontId="1"/>
  </si>
  <si>
    <r>
      <t>（a ～ ｆ の合計 ）×</t>
    </r>
    <r>
      <rPr>
        <sz val="10"/>
        <color rgb="FFFF0000"/>
        <rFont val="ＭＳ Ｐゴシック"/>
        <family val="3"/>
        <charset val="128"/>
        <scheme val="minor"/>
      </rPr>
      <t>0.1</t>
    </r>
    <rPh sb="8" eb="10">
      <t>ゴウケイ</t>
    </rPh>
    <phoneticPr fontId="1"/>
  </si>
  <si>
    <t>　　　　　　　１契約あたりのポイント　　　　　　　　　　　　　　　　　①</t>
    <rPh sb="8" eb="10">
      <t>ケイヤク</t>
    </rPh>
    <phoneticPr fontId="1"/>
  </si>
  <si>
    <r>
      <t>①臨床試験研究経費（ポイント①×8,000円×1.10）　　　　　　　　　　</t>
    </r>
    <r>
      <rPr>
        <b/>
        <sz val="12"/>
        <rFont val="ＭＳ ゴシック"/>
        <family val="3"/>
        <charset val="128"/>
      </rPr>
      <t>　　■体外診断用医薬品の臨床性能試験</t>
    </r>
    <rPh sb="1" eb="3">
      <t>リンショウ</t>
    </rPh>
    <rPh sb="3" eb="5">
      <t>シケン</t>
    </rPh>
    <rPh sb="5" eb="7">
      <t>ケンキュウ</t>
    </rPh>
    <rPh sb="7" eb="9">
      <t>ケイヒ</t>
    </rPh>
    <rPh sb="21" eb="22">
      <t>エン</t>
    </rPh>
    <phoneticPr fontId="1"/>
  </si>
  <si>
    <t xml:space="preserve"> ■新規契約　□変更契約</t>
    <rPh sb="2" eb="4">
      <t>シンキ</t>
    </rPh>
    <rPh sb="4" eb="6">
      <t>ケイヤク</t>
    </rPh>
    <rPh sb="8" eb="10">
      <t>ヘンコウ</t>
    </rPh>
    <rPh sb="10" eb="12">
      <t>ケイヤク</t>
    </rPh>
    <phoneticPr fontId="1"/>
  </si>
  <si>
    <r>
      <t xml:space="preserve">計
</t>
    </r>
    <r>
      <rPr>
        <sz val="10"/>
        <rFont val="ＭＳ Ｐゴシック"/>
        <family val="3"/>
        <charset val="128"/>
        <scheme val="minor"/>
      </rPr>
      <t>（消費税込み）</t>
    </r>
    <rPh sb="0" eb="1">
      <t>ケイ</t>
    </rPh>
    <rPh sb="3" eb="7">
      <t>ショウヒゼイコ</t>
    </rPh>
    <phoneticPr fontId="1"/>
  </si>
  <si>
    <t>2024年1月改正</t>
    <rPh sb="4" eb="5">
      <t>ネン</t>
    </rPh>
    <rPh sb="6" eb="7">
      <t>ガツ</t>
    </rPh>
    <rPh sb="7" eb="9">
      <t>カイセイ</t>
    </rPh>
    <phoneticPr fontId="1"/>
  </si>
  <si>
    <t>c. 備品費等</t>
    <rPh sb="3" eb="6">
      <t>ビヒンヒ</t>
    </rPh>
    <rPh sb="6" eb="7">
      <t>ナド</t>
    </rPh>
    <phoneticPr fontId="1"/>
  </si>
  <si>
    <t>必要時に算出</t>
    <rPh sb="0" eb="3">
      <t>ヒツヨウジ</t>
    </rPh>
    <rPh sb="4" eb="6">
      <t>サンシュツ</t>
    </rPh>
    <phoneticPr fontId="1"/>
  </si>
  <si>
    <t>1契約×100,000円×1.10
1症例あたり ポイント①×8,000円×1.10                                                          脱落1症例あたり 25,000円×1.10　　　</t>
    <rPh sb="19" eb="21">
      <t>ショウレイ</t>
    </rPh>
    <rPh sb="36" eb="37">
      <t>エン</t>
    </rPh>
    <phoneticPr fontId="1"/>
  </si>
  <si>
    <t xml:space="preserve">1症例あたり ポイント①×5,000円×1.10　　                                            　脱落1症例あたり 25,000円×1.10　　　　　　　　　　　　　　　　　　　　　　　　　　　 </t>
    <rPh sb="1" eb="3">
      <t>ショウレイ</t>
    </rPh>
    <rPh sb="18" eb="19">
      <t>エン</t>
    </rPh>
    <phoneticPr fontId="1"/>
  </si>
  <si>
    <t>７５以下</t>
    <rPh sb="2" eb="4">
      <t>イカ</t>
    </rPh>
    <phoneticPr fontId="20"/>
  </si>
  <si>
    <t>７６～１５０</t>
    <phoneticPr fontId="1"/>
  </si>
  <si>
    <t>１５１以上</t>
    <rPh sb="3" eb="5">
      <t>イジョウ</t>
    </rPh>
    <phoneticPr fontId="1"/>
  </si>
  <si>
    <t xml:space="preserve"> ■臨床性能試験</t>
    <rPh sb="2" eb="4">
      <t>リンショウ</t>
    </rPh>
    <rPh sb="4" eb="6">
      <t>セイノウ</t>
    </rPh>
    <rPh sb="6" eb="8">
      <t>シケン</t>
    </rPh>
    <phoneticPr fontId="1"/>
  </si>
  <si>
    <t>　■ 臨床性能試験</t>
    <rPh sb="3" eb="5">
      <t>リンショウ</t>
    </rPh>
    <rPh sb="5" eb="7">
      <t>セイノウ</t>
    </rPh>
    <rPh sb="7" eb="9">
      <t>シケン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</si>
</sst>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¥&quot;#,##0"/>
    <numFmt numFmtId="177" formatCode="#,##0;[Red]#,##0"/>
  </numFmts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i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i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/>
    <xf numFmtId="0" fontId="4" fillId="0" borderId="0">
      <alignment vertical="center"/>
    </xf>
    <xf numFmtId="38" fontId="14" fillId="0" borderId="0" applyFont="0" applyFill="0" applyBorder="0" applyAlignment="0" applyProtection="0"/>
  </cellStyleXfs>
  <cellXfs count="229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38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5" fillId="2" borderId="1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5" fillId="0" borderId="1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5" xfId="0" applyFont="1" applyBorder="1">
      <alignment vertical="center"/>
    </xf>
    <xf numFmtId="177" fontId="5" fillId="0" borderId="6" xfId="0" applyNumberFormat="1" applyFont="1" applyBorder="1">
      <alignment vertical="center"/>
    </xf>
    <xf numFmtId="177" fontId="5" fillId="0" borderId="34" xfId="0" applyNumberFormat="1" applyFont="1" applyBorder="1">
      <alignment vertical="center"/>
    </xf>
    <xf numFmtId="177" fontId="5" fillId="0" borderId="14" xfId="0" applyNumberFormat="1" applyFont="1" applyBorder="1">
      <alignment vertical="center"/>
    </xf>
    <xf numFmtId="177" fontId="5" fillId="0" borderId="39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4" applyFont="1" applyAlignment="1">
      <alignment vertical="center"/>
    </xf>
    <xf numFmtId="0" fontId="12" fillId="0" borderId="0" xfId="4" applyFont="1" applyAlignment="1">
      <alignment horizontal="right" vertical="center"/>
    </xf>
    <xf numFmtId="0" fontId="12" fillId="0" borderId="0" xfId="4" applyFont="1" applyAlignment="1">
      <alignment horizontal="left" vertical="center"/>
    </xf>
    <xf numFmtId="0" fontId="5" fillId="0" borderId="7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1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9" xfId="0" applyFont="1" applyBorder="1">
      <alignment vertical="center"/>
    </xf>
    <xf numFmtId="0" fontId="13" fillId="0" borderId="0" xfId="0" applyFont="1">
      <alignment vertical="center"/>
    </xf>
    <xf numFmtId="0" fontId="23" fillId="0" borderId="0" xfId="4" applyFont="1" applyAlignment="1">
      <alignment horizontal="center"/>
    </xf>
    <xf numFmtId="0" fontId="23" fillId="0" borderId="0" xfId="4" applyFont="1"/>
    <xf numFmtId="0" fontId="23" fillId="0" borderId="0" xfId="4" applyFont="1" applyAlignment="1">
      <alignment horizontal="right"/>
    </xf>
    <xf numFmtId="0" fontId="25" fillId="0" borderId="0" xfId="4" applyFont="1" applyAlignment="1">
      <alignment horizontal="center" vertical="top" wrapText="1"/>
    </xf>
    <xf numFmtId="0" fontId="25" fillId="0" borderId="0" xfId="4" applyFont="1" applyAlignment="1">
      <alignment vertical="top" wrapText="1"/>
    </xf>
    <xf numFmtId="0" fontId="23" fillId="0" borderId="0" xfId="4" applyFont="1" applyAlignment="1">
      <alignment vertical="center"/>
    </xf>
    <xf numFmtId="0" fontId="23" fillId="0" borderId="0" xfId="4" applyFont="1" applyAlignment="1">
      <alignment horizontal="center" vertical="top" wrapText="1"/>
    </xf>
    <xf numFmtId="0" fontId="23" fillId="0" borderId="0" xfId="4" applyFont="1" applyAlignment="1">
      <alignment vertical="top" wrapText="1"/>
    </xf>
    <xf numFmtId="0" fontId="23" fillId="0" borderId="0" xfId="4" applyFont="1" applyAlignment="1">
      <alignment horizontal="right" vertical="top" wrapText="1"/>
    </xf>
    <xf numFmtId="0" fontId="24" fillId="0" borderId="1" xfId="4" applyFont="1" applyBorder="1" applyAlignment="1">
      <alignment horizontal="center" vertical="center"/>
    </xf>
    <xf numFmtId="0" fontId="23" fillId="0" borderId="0" xfId="4" applyFont="1" applyAlignment="1">
      <alignment horizontal="center" wrapText="1"/>
    </xf>
    <xf numFmtId="0" fontId="23" fillId="0" borderId="0" xfId="4" applyFont="1" applyAlignment="1">
      <alignment wrapText="1"/>
    </xf>
    <xf numFmtId="0" fontId="23" fillId="0" borderId="0" xfId="4" applyFont="1" applyAlignment="1">
      <alignment horizontal="right" wrapText="1"/>
    </xf>
    <xf numFmtId="0" fontId="25" fillId="0" borderId="0" xfId="4" applyFont="1" applyAlignment="1">
      <alignment horizontal="right" vertical="top" wrapText="1"/>
    </xf>
    <xf numFmtId="0" fontId="27" fillId="0" borderId="0" xfId="4" applyFont="1" applyAlignment="1">
      <alignment horizontal="center" vertical="top" wrapText="1"/>
    </xf>
    <xf numFmtId="0" fontId="25" fillId="0" borderId="19" xfId="4" applyFont="1" applyBorder="1" applyAlignment="1">
      <alignment horizontal="left" wrapText="1"/>
    </xf>
    <xf numFmtId="0" fontId="23" fillId="0" borderId="1" xfId="4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3" fillId="0" borderId="30" xfId="4" applyFont="1" applyBorder="1" applyAlignment="1">
      <alignment horizontal="center" vertical="center" shrinkToFit="1"/>
    </xf>
    <xf numFmtId="0" fontId="23" fillId="5" borderId="1" xfId="4" applyFont="1" applyFill="1" applyBorder="1" applyAlignment="1">
      <alignment horizontal="center" vertical="center" wrapText="1"/>
    </xf>
    <xf numFmtId="0" fontId="23" fillId="0" borderId="6" xfId="4" applyFont="1" applyBorder="1" applyAlignment="1">
      <alignment horizontal="center" vertical="center" wrapText="1"/>
    </xf>
    <xf numFmtId="0" fontId="19" fillId="0" borderId="48" xfId="4" applyFont="1" applyBorder="1" applyAlignment="1">
      <alignment horizontal="center" vertical="center" wrapText="1"/>
    </xf>
    <xf numFmtId="0" fontId="19" fillId="0" borderId="52" xfId="4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 wrapText="1" shrinkToFit="1"/>
    </xf>
    <xf numFmtId="0" fontId="23" fillId="0" borderId="0" xfId="4" applyFont="1" applyAlignment="1">
      <alignment horizontal="center" vertical="center" shrinkToFit="1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horizontal="left" vertical="center" wrapText="1"/>
    </xf>
    <xf numFmtId="0" fontId="23" fillId="0" borderId="0" xfId="4" applyFont="1" applyAlignment="1">
      <alignment vertical="center" wrapText="1"/>
    </xf>
    <xf numFmtId="0" fontId="23" fillId="0" borderId="0" xfId="4" applyFont="1" applyAlignment="1">
      <alignment horizontal="left" vertical="center"/>
    </xf>
    <xf numFmtId="0" fontId="23" fillId="5" borderId="1" xfId="4" applyFont="1" applyFill="1" applyBorder="1" applyAlignment="1">
      <alignment vertical="center"/>
    </xf>
    <xf numFmtId="0" fontId="25" fillId="0" borderId="0" xfId="4" applyFont="1" applyAlignment="1">
      <alignment vertical="center"/>
    </xf>
    <xf numFmtId="0" fontId="23" fillId="0" borderId="0" xfId="4" applyFont="1" applyAlignment="1">
      <alignment horizontal="right" vertical="center"/>
    </xf>
    <xf numFmtId="49" fontId="23" fillId="0" borderId="0" xfId="4" applyNumberFormat="1" applyFont="1" applyAlignment="1">
      <alignment horizontal="right" vertical="center"/>
    </xf>
    <xf numFmtId="49" fontId="23" fillId="0" borderId="0" xfId="4" applyNumberFormat="1" applyFont="1" applyAlignment="1">
      <alignment horizontal="left" vertical="center"/>
    </xf>
    <xf numFmtId="49" fontId="23" fillId="0" borderId="0" xfId="4" applyNumberFormat="1" applyFont="1" applyAlignment="1">
      <alignment vertical="center"/>
    </xf>
    <xf numFmtId="49" fontId="23" fillId="0" borderId="0" xfId="4" applyNumberFormat="1" applyFont="1" applyAlignment="1">
      <alignment horizontal="center" vertical="center"/>
    </xf>
    <xf numFmtId="38" fontId="23" fillId="0" borderId="0" xfId="6" applyFont="1" applyFill="1" applyBorder="1" applyAlignment="1">
      <alignment horizontal="center" vertical="center" wrapText="1"/>
    </xf>
    <xf numFmtId="0" fontId="29" fillId="0" borderId="0" xfId="4" applyFont="1" applyAlignment="1">
      <alignment horizontal="left"/>
    </xf>
    <xf numFmtId="0" fontId="16" fillId="0" borderId="59" xfId="0" applyFont="1" applyBorder="1">
      <alignment vertical="center"/>
    </xf>
    <xf numFmtId="177" fontId="16" fillId="0" borderId="57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76" fontId="5" fillId="4" borderId="6" xfId="0" applyNumberFormat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177" fontId="5" fillId="3" borderId="55" xfId="0" applyNumberFormat="1" applyFont="1" applyFill="1" applyBorder="1">
      <alignment vertical="center"/>
    </xf>
    <xf numFmtId="0" fontId="0" fillId="3" borderId="56" xfId="0" applyFill="1" applyBorder="1">
      <alignment vertical="center"/>
    </xf>
    <xf numFmtId="177" fontId="5" fillId="3" borderId="40" xfId="0" applyNumberFormat="1" applyFont="1" applyFill="1" applyBorder="1">
      <alignment vertical="center"/>
    </xf>
    <xf numFmtId="0" fontId="0" fillId="3" borderId="41" xfId="0" applyFill="1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5" fillId="0" borderId="3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4" borderId="7" xfId="0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38" fontId="16" fillId="0" borderId="57" xfId="1" applyFont="1" applyBorder="1" applyAlignment="1">
      <alignment horizontal="right" vertical="center"/>
    </xf>
    <xf numFmtId="38" fontId="16" fillId="0" borderId="58" xfId="1" applyFont="1" applyBorder="1" applyAlignment="1">
      <alignment horizontal="right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26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38" fontId="5" fillId="0" borderId="38" xfId="1" applyFon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38" fontId="5" fillId="0" borderId="6" xfId="1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38" fontId="5" fillId="0" borderId="34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38" fontId="5" fillId="2" borderId="6" xfId="1" applyFont="1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38" fontId="5" fillId="3" borderId="40" xfId="1" applyFont="1" applyFill="1" applyBorder="1" applyAlignment="1">
      <alignment horizontal="right" vertical="center"/>
    </xf>
    <xf numFmtId="0" fontId="0" fillId="3" borderId="42" xfId="0" applyFill="1" applyBorder="1" applyAlignment="1">
      <alignment horizontal="right" vertical="center"/>
    </xf>
    <xf numFmtId="17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12" xfId="0" applyFont="1" applyBorder="1" applyAlignment="1">
      <alignment horizontal="right"/>
    </xf>
    <xf numFmtId="0" fontId="5" fillId="4" borderId="43" xfId="0" applyFont="1" applyFill="1" applyBorder="1" applyAlignment="1">
      <alignment horizontal="left" vertical="center" wrapText="1"/>
    </xf>
    <xf numFmtId="0" fontId="5" fillId="4" borderId="44" xfId="0" applyFont="1" applyFill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3" fillId="0" borderId="46" xfId="4" applyFont="1" applyBorder="1" applyAlignment="1">
      <alignment horizontal="center" vertical="center" wrapText="1"/>
    </xf>
    <xf numFmtId="0" fontId="23" fillId="0" borderId="0" xfId="4" applyFont="1" applyAlignment="1">
      <alignment horizontal="left" vertical="center"/>
    </xf>
    <xf numFmtId="0" fontId="12" fillId="0" borderId="0" xfId="4" applyFont="1" applyAlignment="1">
      <alignment vertical="center" shrinkToFit="1"/>
    </xf>
    <xf numFmtId="0" fontId="12" fillId="0" borderId="0" xfId="4" applyFont="1" applyAlignment="1">
      <alignment horizontal="left" vertical="center"/>
    </xf>
    <xf numFmtId="0" fontId="25" fillId="0" borderId="32" xfId="4" applyFont="1" applyBorder="1" applyAlignment="1">
      <alignment horizontal="center" vertical="center" wrapText="1"/>
    </xf>
    <xf numFmtId="0" fontId="25" fillId="0" borderId="4" xfId="4" applyFont="1" applyBorder="1" applyAlignment="1">
      <alignment horizontal="center" vertical="center" wrapText="1"/>
    </xf>
    <xf numFmtId="0" fontId="23" fillId="0" borderId="1" xfId="4" applyFont="1" applyBorder="1" applyAlignment="1">
      <alignment horizontal="left" vertical="center" wrapText="1"/>
    </xf>
    <xf numFmtId="0" fontId="23" fillId="0" borderId="1" xfId="4" applyFont="1" applyBorder="1" applyAlignment="1">
      <alignment horizontal="center" vertical="center" wrapText="1"/>
    </xf>
    <xf numFmtId="0" fontId="23" fillId="0" borderId="51" xfId="4" applyFont="1" applyBorder="1" applyAlignment="1">
      <alignment horizontal="center" vertical="center" wrapText="1"/>
    </xf>
    <xf numFmtId="0" fontId="23" fillId="0" borderId="49" xfId="4" applyFont="1" applyBorder="1" applyAlignment="1">
      <alignment horizontal="center" vertical="center" wrapText="1"/>
    </xf>
    <xf numFmtId="0" fontId="23" fillId="0" borderId="50" xfId="4" applyFont="1" applyBorder="1" applyAlignment="1">
      <alignment horizontal="center" vertical="center" wrapText="1"/>
    </xf>
    <xf numFmtId="0" fontId="23" fillId="0" borderId="6" xfId="4" applyFont="1" applyBorder="1" applyAlignment="1">
      <alignment horizontal="center" vertical="center" wrapText="1"/>
    </xf>
    <xf numFmtId="0" fontId="23" fillId="0" borderId="7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3" fillId="0" borderId="26" xfId="4" applyFont="1" applyBorder="1" applyAlignment="1">
      <alignment horizontal="center" vertical="center" wrapText="1"/>
    </xf>
    <xf numFmtId="0" fontId="23" fillId="0" borderId="21" xfId="4" applyFont="1" applyBorder="1" applyAlignment="1">
      <alignment horizontal="center" vertical="center" wrapText="1"/>
    </xf>
    <xf numFmtId="0" fontId="23" fillId="0" borderId="22" xfId="4" applyFont="1" applyBorder="1" applyAlignment="1">
      <alignment horizontal="center" vertical="center" wrapText="1"/>
    </xf>
    <xf numFmtId="0" fontId="29" fillId="0" borderId="49" xfId="4" applyFont="1" applyBorder="1" applyAlignment="1">
      <alignment horizontal="center" vertical="center" wrapText="1"/>
    </xf>
    <xf numFmtId="0" fontId="29" fillId="0" borderId="50" xfId="4" applyFont="1" applyBorder="1" applyAlignment="1">
      <alignment horizontal="center" vertical="center" wrapText="1"/>
    </xf>
    <xf numFmtId="0" fontId="29" fillId="0" borderId="51" xfId="4" applyFont="1" applyBorder="1" applyAlignment="1">
      <alignment horizontal="center" vertical="center" wrapText="1"/>
    </xf>
    <xf numFmtId="0" fontId="29" fillId="0" borderId="49" xfId="5" applyFont="1" applyBorder="1" applyAlignment="1">
      <alignment horizontal="center" vertical="center" wrapText="1"/>
    </xf>
    <xf numFmtId="0" fontId="29" fillId="0" borderId="50" xfId="5" applyFont="1" applyBorder="1" applyAlignment="1">
      <alignment horizontal="center" vertical="center" wrapText="1"/>
    </xf>
    <xf numFmtId="0" fontId="29" fillId="0" borderId="51" xfId="5" applyFont="1" applyBorder="1" applyAlignment="1">
      <alignment horizontal="center" vertical="center" wrapText="1"/>
    </xf>
    <xf numFmtId="0" fontId="24" fillId="0" borderId="49" xfId="5" applyFont="1" applyBorder="1" applyAlignment="1">
      <alignment horizontal="center" vertical="center" wrapText="1"/>
    </xf>
    <xf numFmtId="0" fontId="24" fillId="0" borderId="50" xfId="5" applyFont="1" applyBorder="1" applyAlignment="1">
      <alignment horizontal="center" vertical="center" wrapText="1"/>
    </xf>
    <xf numFmtId="0" fontId="24" fillId="0" borderId="54" xfId="5" applyFont="1" applyBorder="1" applyAlignment="1">
      <alignment horizontal="center" vertical="center" wrapText="1"/>
    </xf>
    <xf numFmtId="0" fontId="19" fillId="0" borderId="6" xfId="5" applyFont="1" applyBorder="1" applyAlignment="1">
      <alignment horizontal="center" vertical="center" shrinkToFit="1"/>
    </xf>
    <xf numFmtId="0" fontId="14" fillId="0" borderId="8" xfId="4" applyBorder="1"/>
    <xf numFmtId="0" fontId="23" fillId="0" borderId="54" xfId="4" applyFont="1" applyBorder="1" applyAlignment="1">
      <alignment horizontal="center" vertical="center" wrapText="1"/>
    </xf>
    <xf numFmtId="0" fontId="23" fillId="0" borderId="49" xfId="5" applyFont="1" applyBorder="1" applyAlignment="1">
      <alignment horizontal="center" vertical="center"/>
    </xf>
    <xf numFmtId="0" fontId="23" fillId="0" borderId="50" xfId="5" applyFont="1" applyBorder="1" applyAlignment="1">
      <alignment horizontal="center" vertical="center"/>
    </xf>
    <xf numFmtId="0" fontId="23" fillId="0" borderId="51" xfId="5" applyFont="1" applyBorder="1" applyAlignment="1">
      <alignment horizontal="center" vertical="center"/>
    </xf>
    <xf numFmtId="0" fontId="23" fillId="0" borderId="54" xfId="5" applyFont="1" applyBorder="1" applyAlignment="1">
      <alignment horizontal="center" vertical="center"/>
    </xf>
    <xf numFmtId="49" fontId="23" fillId="0" borderId="6" xfId="5" applyNumberFormat="1" applyFont="1" applyBorder="1" applyAlignment="1">
      <alignment horizontal="center" vertical="center"/>
    </xf>
    <xf numFmtId="49" fontId="23" fillId="0" borderId="8" xfId="5" applyNumberFormat="1" applyFont="1" applyBorder="1" applyAlignment="1">
      <alignment horizontal="center" vertical="center"/>
    </xf>
    <xf numFmtId="0" fontId="23" fillId="0" borderId="6" xfId="5" applyFont="1" applyBorder="1" applyAlignment="1">
      <alignment horizontal="center" vertical="center" wrapText="1"/>
    </xf>
    <xf numFmtId="0" fontId="23" fillId="0" borderId="2" xfId="5" applyFont="1" applyBorder="1" applyAlignment="1">
      <alignment horizontal="center" vertical="center" wrapText="1"/>
    </xf>
    <xf numFmtId="0" fontId="23" fillId="0" borderId="6" xfId="5" applyFont="1" applyBorder="1" applyAlignment="1">
      <alignment horizontal="center" vertical="center" shrinkToFit="1"/>
    </xf>
    <xf numFmtId="0" fontId="23" fillId="0" borderId="8" xfId="5" applyFont="1" applyBorder="1" applyAlignment="1">
      <alignment horizontal="center" vertical="center" shrinkToFit="1"/>
    </xf>
    <xf numFmtId="0" fontId="23" fillId="0" borderId="6" xfId="4" applyFont="1" applyBorder="1" applyAlignment="1">
      <alignment horizontal="center" vertical="center" shrinkToFit="1"/>
    </xf>
    <xf numFmtId="0" fontId="23" fillId="0" borderId="2" xfId="4" applyFont="1" applyBorder="1" applyAlignment="1">
      <alignment horizontal="center" vertical="center" shrinkToFit="1"/>
    </xf>
    <xf numFmtId="0" fontId="29" fillId="0" borderId="49" xfId="5" applyFont="1" applyBorder="1" applyAlignment="1">
      <alignment horizontal="center" vertical="center"/>
    </xf>
    <xf numFmtId="0" fontId="29" fillId="0" borderId="50" xfId="5" applyFont="1" applyBorder="1" applyAlignment="1">
      <alignment horizontal="center" vertical="center"/>
    </xf>
    <xf numFmtId="0" fontId="29" fillId="0" borderId="54" xfId="5" applyFont="1" applyBorder="1" applyAlignment="1">
      <alignment horizontal="center" vertical="center"/>
    </xf>
    <xf numFmtId="0" fontId="26" fillId="0" borderId="0" xfId="4" applyFont="1" applyAlignment="1">
      <alignment horizontal="center" vertical="top" wrapText="1"/>
    </xf>
    <xf numFmtId="0" fontId="25" fillId="0" borderId="0" xfId="4" applyFont="1" applyAlignment="1">
      <alignment horizontal="left" wrapText="1"/>
    </xf>
    <xf numFmtId="0" fontId="23" fillId="0" borderId="27" xfId="4" applyFont="1" applyBorder="1" applyAlignment="1">
      <alignment horizontal="center" vertical="center" wrapText="1"/>
    </xf>
    <xf numFmtId="0" fontId="23" fillId="0" borderId="28" xfId="4" applyFont="1" applyBorder="1" applyAlignment="1">
      <alignment horizontal="center" vertical="center" wrapText="1"/>
    </xf>
    <xf numFmtId="0" fontId="23" fillId="0" borderId="30" xfId="4" applyFont="1" applyBorder="1" applyAlignment="1">
      <alignment horizontal="center" vertical="center" wrapText="1"/>
    </xf>
    <xf numFmtId="0" fontId="23" fillId="0" borderId="28" xfId="4" applyFont="1" applyBorder="1" applyAlignment="1">
      <alignment horizontal="center" vertical="center" textRotation="255" wrapText="1"/>
    </xf>
    <xf numFmtId="0" fontId="23" fillId="0" borderId="1" xfId="4" applyFont="1" applyBorder="1" applyAlignment="1">
      <alignment horizontal="center" vertical="center" textRotation="255" wrapText="1"/>
    </xf>
    <xf numFmtId="0" fontId="23" fillId="0" borderId="47" xfId="4" applyFont="1" applyBorder="1" applyAlignment="1">
      <alignment horizontal="center" vertical="center" wrapText="1"/>
    </xf>
    <xf numFmtId="0" fontId="23" fillId="0" borderId="25" xfId="4" applyFont="1" applyBorder="1" applyAlignment="1">
      <alignment horizontal="center" vertical="center" wrapText="1"/>
    </xf>
    <xf numFmtId="0" fontId="23" fillId="0" borderId="53" xfId="4" applyFont="1" applyBorder="1" applyAlignment="1">
      <alignment horizontal="center" vertical="center" wrapText="1"/>
    </xf>
    <xf numFmtId="0" fontId="23" fillId="0" borderId="14" xfId="4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3" fillId="0" borderId="17" xfId="4" applyFont="1" applyBorder="1" applyAlignment="1">
      <alignment horizontal="center" vertical="center" wrapText="1"/>
    </xf>
    <xf numFmtId="0" fontId="23" fillId="0" borderId="34" xfId="4" applyFont="1" applyBorder="1" applyAlignment="1">
      <alignment horizontal="center" vertical="center" wrapText="1"/>
    </xf>
    <xf numFmtId="0" fontId="23" fillId="0" borderId="12" xfId="4" applyFont="1" applyBorder="1" applyAlignment="1">
      <alignment horizontal="center" vertical="center" wrapText="1"/>
    </xf>
    <xf numFmtId="0" fontId="23" fillId="0" borderId="35" xfId="4" applyFont="1" applyBorder="1" applyAlignment="1">
      <alignment horizontal="center" vertical="center" wrapText="1"/>
    </xf>
    <xf numFmtId="0" fontId="29" fillId="0" borderId="29" xfId="4" applyFont="1" applyBorder="1" applyAlignment="1">
      <alignment horizontal="center" vertical="center" textRotation="255" wrapText="1"/>
    </xf>
    <xf numFmtId="0" fontId="29" fillId="0" borderId="31" xfId="4" applyFont="1" applyBorder="1" applyAlignment="1">
      <alignment horizontal="center" vertical="center" textRotation="255" wrapText="1"/>
    </xf>
    <xf numFmtId="0" fontId="17" fillId="0" borderId="0" xfId="4" applyFont="1" applyAlignment="1">
      <alignment horizontal="right" vertical="center"/>
    </xf>
    <xf numFmtId="0" fontId="23" fillId="0" borderId="1" xfId="4" applyFont="1" applyBorder="1" applyAlignment="1">
      <alignment horizontal="center"/>
    </xf>
    <xf numFmtId="0" fontId="24" fillId="0" borderId="1" xfId="4" applyFont="1" applyBorder="1" applyAlignment="1">
      <alignment horizontal="center" vertical="center"/>
    </xf>
    <xf numFmtId="0" fontId="24" fillId="0" borderId="1" xfId="4" applyFont="1" applyBorder="1" applyAlignment="1">
      <alignment horizontal="left" vertical="center"/>
    </xf>
    <xf numFmtId="0" fontId="18" fillId="0" borderId="6" xfId="4" applyFont="1" applyBorder="1" applyAlignment="1">
      <alignment horizontal="left" vertical="center"/>
    </xf>
    <xf numFmtId="0" fontId="18" fillId="0" borderId="7" xfId="4" applyFont="1" applyBorder="1" applyAlignment="1">
      <alignment horizontal="left" vertical="center"/>
    </xf>
    <xf numFmtId="0" fontId="18" fillId="0" borderId="8" xfId="4" applyFont="1" applyBorder="1" applyAlignment="1">
      <alignment horizontal="left" vertical="center"/>
    </xf>
  </cellXfs>
  <cellStyles count="7">
    <cellStyle name="桁区切り" xfId="1" builtinId="6"/>
    <cellStyle name="桁区切り 2" xfId="3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3" xfId="4" xr:uid="{00000000-0005-0000-0000-000006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6"/>
  <sheetViews>
    <sheetView tabSelected="1" view="pageBreakPreview" zoomScaleNormal="100" zoomScaleSheetLayoutView="100" workbookViewId="0">
      <selection activeCell="D11" sqref="D11:U11"/>
    </sheetView>
  </sheetViews>
  <sheetFormatPr defaultRowHeight="12" x14ac:dyDescent="0.15"/>
  <cols>
    <col min="1" max="1" width="4.25" style="1" customWidth="1"/>
    <col min="2" max="2" width="11.125" style="1" customWidth="1"/>
    <col min="3" max="3" width="4" style="1" customWidth="1"/>
    <col min="4" max="4" width="4.75" style="1" customWidth="1"/>
    <col min="5" max="5" width="3.125" style="1" customWidth="1"/>
    <col min="6" max="6" width="4.625" style="1" customWidth="1"/>
    <col min="7" max="7" width="2.625" style="1" customWidth="1"/>
    <col min="8" max="8" width="7.5" style="1" customWidth="1"/>
    <col min="9" max="9" width="2.625" style="1" customWidth="1"/>
    <col min="10" max="10" width="14.25" style="1" customWidth="1"/>
    <col min="11" max="11" width="5.875" style="1" customWidth="1"/>
    <col min="12" max="12" width="7.875" style="1" hidden="1" customWidth="1"/>
    <col min="13" max="13" width="4.625" style="1" customWidth="1"/>
    <col min="14" max="14" width="6.5" style="1" customWidth="1"/>
    <col min="15" max="15" width="3.75" style="1" customWidth="1"/>
    <col min="16" max="16" width="10.375" style="1" customWidth="1"/>
    <col min="17" max="17" width="4" style="1" customWidth="1"/>
    <col min="18" max="18" width="10.625" style="1" customWidth="1"/>
    <col min="19" max="19" width="3.75" style="1" customWidth="1"/>
    <col min="20" max="20" width="10.625" style="1" customWidth="1"/>
    <col min="21" max="21" width="4.375" style="1" customWidth="1"/>
    <col min="22" max="22" width="2" style="1" customWidth="1"/>
    <col min="23" max="24" width="6.125" style="1" bestFit="1" customWidth="1"/>
    <col min="25" max="33" width="2.875" style="1" customWidth="1"/>
    <col min="34" max="39" width="3.25" style="1" customWidth="1"/>
    <col min="40" max="140" width="3.875" style="1" customWidth="1"/>
    <col min="141" max="16384" width="9" style="1"/>
  </cols>
  <sheetData>
    <row r="1" spans="1:30" ht="15" customHeight="1" x14ac:dyDescent="0.15">
      <c r="K1" s="7"/>
      <c r="L1" s="7"/>
      <c r="M1" s="128" t="s">
        <v>115</v>
      </c>
      <c r="N1" s="129"/>
      <c r="O1" s="129"/>
      <c r="P1" s="129"/>
      <c r="Q1" s="129"/>
      <c r="R1" s="129"/>
      <c r="S1" s="129"/>
      <c r="T1" s="129"/>
      <c r="U1" s="129"/>
    </row>
    <row r="2" spans="1:30" ht="18.75" customHeight="1" x14ac:dyDescent="0.15">
      <c r="A2" s="3" t="s">
        <v>92</v>
      </c>
      <c r="K2" s="7"/>
      <c r="L2" s="130" t="s">
        <v>46</v>
      </c>
      <c r="M2" s="130"/>
      <c r="N2" s="131"/>
      <c r="O2" s="131"/>
      <c r="P2" s="131"/>
      <c r="Q2" s="131"/>
      <c r="R2" s="131"/>
      <c r="S2" s="131"/>
      <c r="T2" s="131"/>
      <c r="U2" s="131"/>
    </row>
    <row r="3" spans="1:30" ht="22.5" customHeight="1" x14ac:dyDescent="0.15">
      <c r="A3" s="3"/>
      <c r="B3" s="3"/>
      <c r="K3" s="33"/>
      <c r="L3" s="33"/>
      <c r="M3" s="33"/>
      <c r="N3" s="75" t="s">
        <v>45</v>
      </c>
      <c r="O3" s="75"/>
      <c r="P3" s="75"/>
      <c r="Q3" s="76"/>
      <c r="R3" s="76"/>
      <c r="S3" s="76"/>
      <c r="T3" s="76"/>
      <c r="U3" s="77"/>
    </row>
    <row r="4" spans="1:30" ht="15" customHeight="1" x14ac:dyDescent="0.15">
      <c r="L4" s="32"/>
      <c r="N4" s="148" t="s">
        <v>44</v>
      </c>
      <c r="O4" s="78" t="s">
        <v>124</v>
      </c>
      <c r="P4" s="78"/>
      <c r="Q4" s="78"/>
      <c r="R4" s="78"/>
      <c r="S4" s="78"/>
      <c r="T4" s="78"/>
      <c r="U4" s="78"/>
    </row>
    <row r="5" spans="1:30" ht="15" customHeight="1" x14ac:dyDescent="0.15">
      <c r="L5" s="31"/>
      <c r="N5" s="148"/>
      <c r="O5" s="78" t="s">
        <v>54</v>
      </c>
      <c r="P5" s="78"/>
      <c r="Q5" s="78"/>
      <c r="R5" s="78"/>
      <c r="S5" s="78"/>
      <c r="T5" s="78"/>
      <c r="U5" s="78"/>
    </row>
    <row r="6" spans="1:30" ht="15" customHeight="1" x14ac:dyDescent="0.15">
      <c r="N6" s="148"/>
      <c r="O6" s="78" t="s">
        <v>53</v>
      </c>
      <c r="P6" s="78"/>
      <c r="Q6" s="78"/>
      <c r="R6" s="78"/>
      <c r="S6" s="78"/>
      <c r="T6" s="78"/>
      <c r="U6" s="78"/>
    </row>
    <row r="7" spans="1:30" ht="15" customHeight="1" x14ac:dyDescent="0.15">
      <c r="K7" s="23"/>
      <c r="L7" s="23"/>
      <c r="M7" s="23"/>
      <c r="N7" s="148"/>
      <c r="O7" s="147" t="s">
        <v>55</v>
      </c>
      <c r="P7" s="147"/>
      <c r="Q7" s="147"/>
      <c r="R7" s="147"/>
      <c r="S7" s="147"/>
      <c r="T7" s="147"/>
      <c r="U7" s="147"/>
    </row>
    <row r="8" spans="1:30" ht="18.75" customHeight="1" x14ac:dyDescent="0.15"/>
    <row r="9" spans="1:30" ht="21" customHeight="1" x14ac:dyDescent="0.15">
      <c r="A9" s="138" t="s">
        <v>93</v>
      </c>
      <c r="B9" s="138"/>
      <c r="C9" s="138"/>
      <c r="D9" s="138"/>
      <c r="E9" s="138"/>
      <c r="F9" s="138"/>
      <c r="G9" s="138"/>
      <c r="H9" s="138"/>
      <c r="I9" s="138"/>
      <c r="J9" s="138"/>
      <c r="K9" s="10"/>
      <c r="L9" s="10"/>
      <c r="M9" s="10"/>
      <c r="N9" s="10"/>
      <c r="O9" s="10"/>
      <c r="P9" s="10"/>
      <c r="Q9" s="11"/>
      <c r="R9" s="149" t="s">
        <v>17</v>
      </c>
      <c r="S9" s="150"/>
      <c r="T9" s="150"/>
      <c r="U9" s="150"/>
      <c r="V9" s="150"/>
      <c r="W9" s="4"/>
      <c r="X9" s="4"/>
      <c r="Y9" s="4"/>
      <c r="Z9" s="4"/>
      <c r="AA9" s="4"/>
      <c r="AB9" s="4"/>
      <c r="AC9" s="4"/>
      <c r="AD9" s="4"/>
    </row>
    <row r="10" spans="1:30" ht="7.5" customHeight="1" thickBot="1" x14ac:dyDescent="0.2"/>
    <row r="11" spans="1:30" ht="92.25" customHeight="1" thickBot="1" x14ac:dyDescent="0.2">
      <c r="A11" s="139" t="s">
        <v>2</v>
      </c>
      <c r="B11" s="140"/>
      <c r="C11" s="140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2"/>
    </row>
    <row r="12" spans="1:30" ht="21.75" customHeight="1" x14ac:dyDescent="0.15">
      <c r="A12" s="141" t="s">
        <v>3</v>
      </c>
      <c r="B12" s="142"/>
      <c r="C12" s="143"/>
      <c r="D12" s="89" t="s">
        <v>1</v>
      </c>
      <c r="E12" s="90"/>
      <c r="F12" s="90"/>
      <c r="G12" s="90"/>
      <c r="H12" s="90"/>
      <c r="I12" s="90"/>
      <c r="J12" s="137"/>
      <c r="K12" s="12">
        <v>1</v>
      </c>
      <c r="L12" s="28"/>
      <c r="M12" s="89" t="s">
        <v>4</v>
      </c>
      <c r="N12" s="90"/>
      <c r="O12" s="90"/>
      <c r="P12" s="90"/>
      <c r="Q12" s="90"/>
      <c r="R12" s="90"/>
      <c r="S12" s="90"/>
      <c r="T12" s="90"/>
      <c r="U12" s="91"/>
    </row>
    <row r="13" spans="1:30" ht="21.75" customHeight="1" x14ac:dyDescent="0.15">
      <c r="A13" s="141"/>
      <c r="B13" s="142"/>
      <c r="C13" s="143"/>
      <c r="D13" s="85" t="s">
        <v>105</v>
      </c>
      <c r="E13" s="86"/>
      <c r="F13" s="86"/>
      <c r="G13" s="86"/>
      <c r="H13" s="86"/>
      <c r="I13" s="86"/>
      <c r="J13" s="153"/>
      <c r="K13" s="5"/>
      <c r="L13" s="27"/>
      <c r="M13" s="85" t="s">
        <v>14</v>
      </c>
      <c r="N13" s="86"/>
      <c r="O13" s="86"/>
      <c r="P13" s="86"/>
      <c r="Q13" s="86"/>
      <c r="R13" s="86"/>
      <c r="S13" s="86"/>
      <c r="T13" s="86"/>
      <c r="U13" s="87"/>
    </row>
    <row r="14" spans="1:30" ht="21.75" customHeight="1" x14ac:dyDescent="0.15">
      <c r="A14" s="141"/>
      <c r="B14" s="142"/>
      <c r="C14" s="143"/>
      <c r="D14" s="85" t="s">
        <v>107</v>
      </c>
      <c r="E14" s="86"/>
      <c r="F14" s="86"/>
      <c r="G14" s="86"/>
      <c r="H14" s="86"/>
      <c r="I14" s="86"/>
      <c r="J14" s="153"/>
      <c r="K14" s="5"/>
      <c r="L14" s="27"/>
      <c r="M14" s="85" t="s">
        <v>18</v>
      </c>
      <c r="N14" s="86"/>
      <c r="O14" s="86"/>
      <c r="P14" s="86"/>
      <c r="Q14" s="86"/>
      <c r="R14" s="86"/>
      <c r="S14" s="86"/>
      <c r="T14" s="86"/>
      <c r="U14" s="87"/>
    </row>
    <row r="15" spans="1:30" ht="21.75" customHeight="1" x14ac:dyDescent="0.15">
      <c r="A15" s="141"/>
      <c r="B15" s="142"/>
      <c r="C15" s="143"/>
      <c r="D15" s="85" t="s">
        <v>108</v>
      </c>
      <c r="E15" s="86"/>
      <c r="F15" s="86"/>
      <c r="G15" s="86"/>
      <c r="H15" s="86"/>
      <c r="I15" s="86"/>
      <c r="J15" s="153"/>
      <c r="K15" s="5"/>
      <c r="L15" s="27"/>
      <c r="M15" s="85" t="s">
        <v>94</v>
      </c>
      <c r="N15" s="86"/>
      <c r="O15" s="86"/>
      <c r="P15" s="86"/>
      <c r="Q15" s="86"/>
      <c r="R15" s="86"/>
      <c r="S15" s="86"/>
      <c r="T15" s="86"/>
      <c r="U15" s="87"/>
    </row>
    <row r="16" spans="1:30" ht="21.75" customHeight="1" x14ac:dyDescent="0.15">
      <c r="A16" s="141"/>
      <c r="B16" s="142"/>
      <c r="C16" s="143"/>
      <c r="D16" s="85" t="s">
        <v>109</v>
      </c>
      <c r="E16" s="86"/>
      <c r="F16" s="86"/>
      <c r="G16" s="86"/>
      <c r="H16" s="86"/>
      <c r="I16" s="86"/>
      <c r="J16" s="153"/>
      <c r="K16" s="5"/>
      <c r="L16" s="29"/>
      <c r="M16" s="85" t="s">
        <v>14</v>
      </c>
      <c r="N16" s="86"/>
      <c r="O16" s="86"/>
      <c r="P16" s="86"/>
      <c r="Q16" s="86"/>
      <c r="R16" s="86"/>
      <c r="S16" s="86"/>
      <c r="T16" s="86"/>
      <c r="U16" s="87"/>
    </row>
    <row r="17" spans="1:22" ht="21.75" customHeight="1" thickBot="1" x14ac:dyDescent="0.2">
      <c r="A17" s="144"/>
      <c r="B17" s="145"/>
      <c r="C17" s="146"/>
      <c r="D17" s="154" t="s">
        <v>51</v>
      </c>
      <c r="E17" s="155"/>
      <c r="F17" s="155"/>
      <c r="G17" s="155"/>
      <c r="H17" s="155"/>
      <c r="I17" s="155"/>
      <c r="J17" s="156"/>
      <c r="K17" s="9" t="s">
        <v>106</v>
      </c>
      <c r="L17" s="30"/>
      <c r="M17" s="157" t="s">
        <v>52</v>
      </c>
      <c r="N17" s="158"/>
      <c r="O17" s="158"/>
      <c r="P17" s="158"/>
      <c r="Q17" s="158"/>
      <c r="R17" s="158"/>
      <c r="S17" s="158"/>
      <c r="T17" s="158"/>
      <c r="U17" s="159"/>
    </row>
    <row r="18" spans="1:22" ht="39.75" customHeight="1" x14ac:dyDescent="0.15"/>
    <row r="19" spans="1:22" ht="42" customHeight="1" x14ac:dyDescent="0.15">
      <c r="A19" s="132" t="s">
        <v>15</v>
      </c>
      <c r="B19" s="133"/>
      <c r="C19" s="134"/>
      <c r="D19" s="135" t="s">
        <v>6</v>
      </c>
      <c r="E19" s="136"/>
      <c r="F19" s="136"/>
      <c r="G19" s="136"/>
      <c r="H19" s="136"/>
      <c r="I19" s="136"/>
      <c r="J19" s="136"/>
      <c r="K19" s="136"/>
      <c r="L19" s="136"/>
      <c r="M19" s="79" t="s">
        <v>19</v>
      </c>
      <c r="N19" s="92"/>
      <c r="O19" s="80"/>
      <c r="P19" s="79" t="s">
        <v>103</v>
      </c>
      <c r="Q19" s="80"/>
      <c r="R19" s="79" t="s">
        <v>104</v>
      </c>
      <c r="S19" s="80"/>
      <c r="T19" s="79" t="s">
        <v>102</v>
      </c>
      <c r="U19" s="80"/>
      <c r="V19" s="2"/>
    </row>
    <row r="20" spans="1:22" ht="32.25" customHeight="1" x14ac:dyDescent="0.15">
      <c r="A20" s="113" t="s">
        <v>58</v>
      </c>
      <c r="B20" s="116"/>
      <c r="C20" s="117"/>
      <c r="D20" s="118" t="s">
        <v>100</v>
      </c>
      <c r="E20" s="118"/>
      <c r="F20" s="118"/>
      <c r="G20" s="118"/>
      <c r="H20" s="118"/>
      <c r="I20" s="118"/>
      <c r="J20" s="118"/>
      <c r="K20" s="118"/>
      <c r="L20" s="110"/>
      <c r="M20" s="119">
        <f>IF(K12="","",165000)</f>
        <v>165000</v>
      </c>
      <c r="N20" s="120"/>
      <c r="O20" s="14" t="s">
        <v>5</v>
      </c>
      <c r="P20" s="17">
        <f>IF(K12="","",132000)</f>
        <v>132000</v>
      </c>
      <c r="Q20" s="15" t="s">
        <v>5</v>
      </c>
      <c r="R20" s="83"/>
      <c r="S20" s="84"/>
      <c r="T20" s="83"/>
      <c r="U20" s="84"/>
    </row>
    <row r="21" spans="1:22" ht="30.75" customHeight="1" x14ac:dyDescent="0.15">
      <c r="A21" s="113" t="s">
        <v>96</v>
      </c>
      <c r="B21" s="122"/>
      <c r="C21" s="123"/>
      <c r="D21" s="110" t="s">
        <v>95</v>
      </c>
      <c r="E21" s="116"/>
      <c r="F21" s="116"/>
      <c r="G21" s="116"/>
      <c r="H21" s="116"/>
      <c r="I21" s="116"/>
      <c r="J21" s="116"/>
      <c r="K21" s="116"/>
      <c r="L21" s="116"/>
      <c r="M21" s="114">
        <f>IF(K12="","",330000)</f>
        <v>330000</v>
      </c>
      <c r="N21" s="115"/>
      <c r="O21" s="15" t="s">
        <v>5</v>
      </c>
      <c r="P21" s="83"/>
      <c r="Q21" s="84"/>
      <c r="R21" s="83"/>
      <c r="S21" s="84"/>
      <c r="T21" s="83"/>
      <c r="U21" s="84"/>
    </row>
    <row r="22" spans="1:22" ht="30.75" customHeight="1" x14ac:dyDescent="0.15">
      <c r="A22" s="121" t="s">
        <v>116</v>
      </c>
      <c r="B22" s="116"/>
      <c r="C22" s="117"/>
      <c r="D22" s="78" t="s">
        <v>117</v>
      </c>
      <c r="E22" s="78"/>
      <c r="F22" s="78"/>
      <c r="G22" s="78"/>
      <c r="H22" s="78"/>
      <c r="I22" s="78"/>
      <c r="J22" s="78"/>
      <c r="K22" s="78"/>
      <c r="L22" s="113"/>
      <c r="M22" s="124"/>
      <c r="N22" s="125"/>
      <c r="O22" s="15" t="s">
        <v>5</v>
      </c>
      <c r="P22" s="83"/>
      <c r="Q22" s="84"/>
      <c r="R22" s="83"/>
      <c r="S22" s="84"/>
      <c r="T22" s="83"/>
      <c r="U22" s="84"/>
    </row>
    <row r="23" spans="1:22" ht="47.25" customHeight="1" x14ac:dyDescent="0.15">
      <c r="A23" s="113" t="s">
        <v>56</v>
      </c>
      <c r="B23" s="122"/>
      <c r="C23" s="123"/>
      <c r="D23" s="110" t="s">
        <v>118</v>
      </c>
      <c r="E23" s="111"/>
      <c r="F23" s="111"/>
      <c r="G23" s="111"/>
      <c r="H23" s="111"/>
      <c r="I23" s="111"/>
      <c r="J23" s="111"/>
      <c r="K23" s="111"/>
      <c r="L23" s="111"/>
      <c r="M23" s="119">
        <f>IF(K12="","",110000)</f>
        <v>110000</v>
      </c>
      <c r="N23" s="120"/>
      <c r="O23" s="14" t="s">
        <v>5</v>
      </c>
      <c r="P23" s="81"/>
      <c r="Q23" s="82"/>
      <c r="R23" s="18">
        <f>IF(K12="","",K15*8800)</f>
        <v>0</v>
      </c>
      <c r="S23" s="16" t="s">
        <v>5</v>
      </c>
      <c r="T23" s="18">
        <f>IF(K12="","",25000*1.1)</f>
        <v>27500.000000000004</v>
      </c>
      <c r="U23" s="16" t="s">
        <v>5</v>
      </c>
    </row>
    <row r="24" spans="1:22" ht="32.25" customHeight="1" x14ac:dyDescent="0.15">
      <c r="A24" s="121" t="s">
        <v>57</v>
      </c>
      <c r="B24" s="116"/>
      <c r="C24" s="117"/>
      <c r="D24" s="110" t="s">
        <v>119</v>
      </c>
      <c r="E24" s="116"/>
      <c r="F24" s="116"/>
      <c r="G24" s="116"/>
      <c r="H24" s="116"/>
      <c r="I24" s="116"/>
      <c r="J24" s="116"/>
      <c r="K24" s="116"/>
      <c r="L24" s="116"/>
      <c r="M24" s="126"/>
      <c r="N24" s="127"/>
      <c r="O24" s="84"/>
      <c r="P24" s="83"/>
      <c r="Q24" s="84"/>
      <c r="R24" s="18">
        <f>IF(K12="","",K15*5500)</f>
        <v>0</v>
      </c>
      <c r="S24" s="16" t="s">
        <v>5</v>
      </c>
      <c r="T24" s="18">
        <f>IF(K12="","",25000*1.1)</f>
        <v>27500.000000000004</v>
      </c>
      <c r="U24" s="16" t="s">
        <v>5</v>
      </c>
    </row>
    <row r="25" spans="1:22" ht="30.75" customHeight="1" x14ac:dyDescent="0.15">
      <c r="A25" s="110" t="s">
        <v>97</v>
      </c>
      <c r="B25" s="111"/>
      <c r="C25" s="112"/>
      <c r="D25" s="78" t="s">
        <v>101</v>
      </c>
      <c r="E25" s="78"/>
      <c r="F25" s="78"/>
      <c r="G25" s="78"/>
      <c r="H25" s="78"/>
      <c r="I25" s="78"/>
      <c r="J25" s="78"/>
      <c r="K25" s="78"/>
      <c r="L25" s="113"/>
      <c r="M25" s="126"/>
      <c r="N25" s="127"/>
      <c r="O25" s="84"/>
      <c r="P25" s="83"/>
      <c r="Q25" s="84"/>
      <c r="R25" s="18">
        <f>IF(K12="","",K13*11000)</f>
        <v>0</v>
      </c>
      <c r="S25" s="16" t="s">
        <v>5</v>
      </c>
      <c r="T25" s="18">
        <f>IF(K12="","",K16*11000)</f>
        <v>0</v>
      </c>
      <c r="U25" s="15" t="s">
        <v>5</v>
      </c>
    </row>
    <row r="26" spans="1:22" ht="30.75" customHeight="1" x14ac:dyDescent="0.15">
      <c r="A26" s="110" t="s">
        <v>98</v>
      </c>
      <c r="B26" s="111"/>
      <c r="C26" s="112"/>
      <c r="D26" s="78" t="s">
        <v>110</v>
      </c>
      <c r="E26" s="78"/>
      <c r="F26" s="78"/>
      <c r="G26" s="78"/>
      <c r="H26" s="78"/>
      <c r="I26" s="78"/>
      <c r="J26" s="78"/>
      <c r="K26" s="78"/>
      <c r="L26" s="113"/>
      <c r="M26" s="114">
        <f>IF(SUM(M20:N25)=0,"",ROUNDDOWN(SUM(M20:N25)*0.1,0))</f>
        <v>60500</v>
      </c>
      <c r="N26" s="115"/>
      <c r="O26" s="16" t="s">
        <v>5</v>
      </c>
      <c r="P26" s="18">
        <f>IF(SUM(P20:P25)=0,"",ROUNDDOWN(SUM(P20:P25)*0.1,0))</f>
        <v>13200</v>
      </c>
      <c r="Q26" s="16" t="s">
        <v>5</v>
      </c>
      <c r="R26" s="18" t="str">
        <f>IF(SUM(R20:R25)=0,"",ROUNDDOWN(SUM(R20:R25)*0.1,0))</f>
        <v/>
      </c>
      <c r="S26" s="16" t="s">
        <v>5</v>
      </c>
      <c r="T26" s="18">
        <f>IF(SUM(T20:T25)=0,"",ROUNDDOWN(SUM(T20:T25)*0.1,0))</f>
        <v>5500</v>
      </c>
      <c r="U26" s="16" t="s">
        <v>5</v>
      </c>
    </row>
    <row r="27" spans="1:22" ht="30.75" customHeight="1" x14ac:dyDescent="0.15">
      <c r="A27" s="110" t="s">
        <v>20</v>
      </c>
      <c r="B27" s="111"/>
      <c r="C27" s="112"/>
      <c r="D27" s="78" t="s">
        <v>99</v>
      </c>
      <c r="E27" s="78"/>
      <c r="F27" s="78"/>
      <c r="G27" s="78"/>
      <c r="H27" s="78"/>
      <c r="I27" s="78"/>
      <c r="J27" s="78"/>
      <c r="K27" s="78"/>
      <c r="L27" s="113"/>
      <c r="M27" s="114">
        <f>IF(SUM(M20:N26)=0,"",SUM(M20:N26))</f>
        <v>665500</v>
      </c>
      <c r="N27" s="115"/>
      <c r="O27" s="16" t="s">
        <v>5</v>
      </c>
      <c r="P27" s="18">
        <f>IF(SUM(P20:P26)=0,"",SUM(P20:P26))</f>
        <v>145200</v>
      </c>
      <c r="Q27" s="16" t="s">
        <v>5</v>
      </c>
      <c r="R27" s="18" t="str">
        <f>IF(SUM(R20:R26)=0,"",SUM(R20:R26))</f>
        <v/>
      </c>
      <c r="S27" s="16" t="s">
        <v>5</v>
      </c>
      <c r="T27" s="18">
        <f>IF(SUM(T20:T26)=0,"",SUM(T20:T26))</f>
        <v>60500.000000000007</v>
      </c>
      <c r="U27" s="16" t="s">
        <v>5</v>
      </c>
    </row>
    <row r="28" spans="1:22" ht="30.75" customHeight="1" thickBot="1" x14ac:dyDescent="0.2">
      <c r="A28" s="103" t="s">
        <v>12</v>
      </c>
      <c r="B28" s="104"/>
      <c r="C28" s="105"/>
      <c r="D28" s="106" t="s">
        <v>16</v>
      </c>
      <c r="E28" s="106"/>
      <c r="F28" s="106"/>
      <c r="G28" s="106"/>
      <c r="H28" s="106"/>
      <c r="I28" s="106"/>
      <c r="J28" s="106"/>
      <c r="K28" s="106"/>
      <c r="L28" s="107"/>
      <c r="M28" s="108">
        <f>IF(M27="","",ROUNDDOWN(M27*0.3,0))</f>
        <v>199650</v>
      </c>
      <c r="N28" s="109"/>
      <c r="O28" s="14" t="s">
        <v>5</v>
      </c>
      <c r="P28" s="19">
        <f>IF(P27="","",ROUNDDOWN(P27*0.3,0))</f>
        <v>43560</v>
      </c>
      <c r="Q28" s="14" t="s">
        <v>5</v>
      </c>
      <c r="R28" s="20" t="str">
        <f>IF(R27="","",ROUNDDOWN(R27*0.3,0))</f>
        <v/>
      </c>
      <c r="S28" s="14" t="s">
        <v>5</v>
      </c>
      <c r="T28" s="19">
        <f>IF(T27="","",ROUNDDOWN(T27*0.3,0))</f>
        <v>18150</v>
      </c>
      <c r="U28" s="14" t="s">
        <v>5</v>
      </c>
    </row>
    <row r="29" spans="1:22" ht="39" customHeight="1" thickTop="1" x14ac:dyDescent="0.15">
      <c r="A29" s="98" t="s">
        <v>114</v>
      </c>
      <c r="B29" s="99"/>
      <c r="C29" s="100"/>
      <c r="D29" s="96" t="s">
        <v>13</v>
      </c>
      <c r="E29" s="97"/>
      <c r="F29" s="97"/>
      <c r="G29" s="97"/>
      <c r="H29" s="97"/>
      <c r="I29" s="97"/>
      <c r="J29" s="97"/>
      <c r="K29" s="97"/>
      <c r="L29" s="97"/>
      <c r="M29" s="94">
        <f>IF(M28="","",M27+M28)</f>
        <v>865150</v>
      </c>
      <c r="N29" s="95"/>
      <c r="O29" s="72" t="s">
        <v>5</v>
      </c>
      <c r="P29" s="73">
        <f>IF(P28="","",P27+P28)</f>
        <v>188760</v>
      </c>
      <c r="Q29" s="72" t="s">
        <v>5</v>
      </c>
      <c r="R29" s="73" t="str">
        <f>IF(R28="","",R27+R28)</f>
        <v/>
      </c>
      <c r="S29" s="72" t="s">
        <v>5</v>
      </c>
      <c r="T29" s="73">
        <f>IF(T28="","",T27+T28)</f>
        <v>78650</v>
      </c>
      <c r="U29" s="72" t="s">
        <v>5</v>
      </c>
    </row>
    <row r="30" spans="1:22" ht="12.75" customHeight="1" x14ac:dyDescent="0.15">
      <c r="A30" s="21"/>
      <c r="B30" s="2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13"/>
      <c r="N30" s="13"/>
      <c r="O30" s="3"/>
      <c r="P30" s="3"/>
      <c r="Q30" s="3"/>
      <c r="R30" s="3"/>
      <c r="S30" s="3"/>
      <c r="T30" s="3"/>
      <c r="U30" s="3"/>
    </row>
    <row r="31" spans="1:22" ht="9" customHeight="1" x14ac:dyDescent="0.15">
      <c r="H31" s="6"/>
    </row>
    <row r="32" spans="1:22" ht="32.25" customHeight="1" x14ac:dyDescent="0.15">
      <c r="H32" s="6"/>
    </row>
    <row r="33" spans="1:19" s="7" customFormat="1" ht="13.5" customHeight="1" x14ac:dyDescent="0.15">
      <c r="B33" s="8" t="s">
        <v>7</v>
      </c>
      <c r="K33" s="101"/>
      <c r="L33" s="101"/>
      <c r="M33" s="101"/>
      <c r="N33" s="88" t="s">
        <v>47</v>
      </c>
      <c r="O33" s="88"/>
    </row>
    <row r="34" spans="1:19" s="7" customFormat="1" ht="15.75" customHeight="1" x14ac:dyDescent="0.15">
      <c r="A34" s="88" t="s">
        <v>8</v>
      </c>
      <c r="B34" s="88"/>
      <c r="C34" s="93"/>
      <c r="D34" s="93"/>
      <c r="E34" s="93"/>
      <c r="F34" s="93"/>
      <c r="G34" s="93"/>
      <c r="H34" s="93"/>
      <c r="I34" s="93"/>
      <c r="J34" s="93"/>
      <c r="N34" s="8"/>
      <c r="O34" s="8"/>
    </row>
    <row r="35" spans="1:19" s="7" customFormat="1" ht="15.75" customHeight="1" x14ac:dyDescent="0.15">
      <c r="A35" s="88" t="s">
        <v>9</v>
      </c>
      <c r="B35" s="88"/>
      <c r="C35" s="93"/>
      <c r="D35" s="93"/>
      <c r="E35" s="93"/>
      <c r="F35" s="93"/>
      <c r="G35" s="93"/>
      <c r="H35" s="93"/>
      <c r="I35" s="93"/>
      <c r="N35" s="102" t="s">
        <v>48</v>
      </c>
      <c r="O35" s="102"/>
      <c r="P35" s="74"/>
      <c r="Q35" s="74"/>
      <c r="R35" s="74"/>
    </row>
    <row r="36" spans="1:19" s="7" customFormat="1" ht="15.75" customHeight="1" x14ac:dyDescent="0.15">
      <c r="A36" s="88" t="s">
        <v>10</v>
      </c>
      <c r="B36" s="88"/>
      <c r="C36" s="93"/>
      <c r="D36" s="93"/>
      <c r="E36" s="93"/>
      <c r="F36" s="93"/>
      <c r="G36" s="93"/>
      <c r="H36" s="93"/>
      <c r="I36" s="93"/>
      <c r="J36" s="7" t="s">
        <v>11</v>
      </c>
      <c r="N36" s="102" t="s">
        <v>49</v>
      </c>
      <c r="O36" s="102"/>
      <c r="P36" s="74"/>
      <c r="Q36" s="74"/>
      <c r="R36" s="74"/>
      <c r="S36" s="7" t="s">
        <v>50</v>
      </c>
    </row>
  </sheetData>
  <mergeCells count="85">
    <mergeCell ref="M25:O25"/>
    <mergeCell ref="P25:Q25"/>
    <mergeCell ref="O7:U7"/>
    <mergeCell ref="N4:N7"/>
    <mergeCell ref="R9:V9"/>
    <mergeCell ref="D11:U11"/>
    <mergeCell ref="D14:J14"/>
    <mergeCell ref="D13:J13"/>
    <mergeCell ref="D15:J15"/>
    <mergeCell ref="D16:J16"/>
    <mergeCell ref="D17:J17"/>
    <mergeCell ref="M17:U17"/>
    <mergeCell ref="M23:N23"/>
    <mergeCell ref="R20:S20"/>
    <mergeCell ref="T20:U20"/>
    <mergeCell ref="R21:S21"/>
    <mergeCell ref="M1:U1"/>
    <mergeCell ref="L2:U2"/>
    <mergeCell ref="A19:C19"/>
    <mergeCell ref="D19:L19"/>
    <mergeCell ref="D12:J12"/>
    <mergeCell ref="A9:J9"/>
    <mergeCell ref="A11:C11"/>
    <mergeCell ref="A12:C17"/>
    <mergeCell ref="A25:C25"/>
    <mergeCell ref="D25:L25"/>
    <mergeCell ref="A20:C20"/>
    <mergeCell ref="D20:L20"/>
    <mergeCell ref="M20:N20"/>
    <mergeCell ref="A24:C24"/>
    <mergeCell ref="D24:L24"/>
    <mergeCell ref="A21:C21"/>
    <mergeCell ref="D21:L21"/>
    <mergeCell ref="M21:N21"/>
    <mergeCell ref="A23:C23"/>
    <mergeCell ref="D23:L23"/>
    <mergeCell ref="A22:C22"/>
    <mergeCell ref="D22:L22"/>
    <mergeCell ref="M22:N22"/>
    <mergeCell ref="M24:O24"/>
    <mergeCell ref="A28:C28"/>
    <mergeCell ref="D28:L28"/>
    <mergeCell ref="M28:N28"/>
    <mergeCell ref="A26:C26"/>
    <mergeCell ref="D26:L26"/>
    <mergeCell ref="M26:N26"/>
    <mergeCell ref="A27:C27"/>
    <mergeCell ref="D27:L27"/>
    <mergeCell ref="M27:N27"/>
    <mergeCell ref="C35:I35"/>
    <mergeCell ref="C36:I36"/>
    <mergeCell ref="M29:N29"/>
    <mergeCell ref="D29:L29"/>
    <mergeCell ref="A29:C29"/>
    <mergeCell ref="A36:B36"/>
    <mergeCell ref="A34:B34"/>
    <mergeCell ref="A35:B35"/>
    <mergeCell ref="C34:J34"/>
    <mergeCell ref="K33:M33"/>
    <mergeCell ref="N35:O35"/>
    <mergeCell ref="N36:O36"/>
    <mergeCell ref="T22:U22"/>
    <mergeCell ref="M12:U12"/>
    <mergeCell ref="M13:U13"/>
    <mergeCell ref="M14:U14"/>
    <mergeCell ref="M15:U15"/>
    <mergeCell ref="P21:Q21"/>
    <mergeCell ref="M19:O19"/>
    <mergeCell ref="T19:U19"/>
    <mergeCell ref="P35:R35"/>
    <mergeCell ref="P36:R36"/>
    <mergeCell ref="N3:P3"/>
    <mergeCell ref="Q3:U3"/>
    <mergeCell ref="O4:U4"/>
    <mergeCell ref="O5:U5"/>
    <mergeCell ref="O6:U6"/>
    <mergeCell ref="P19:Q19"/>
    <mergeCell ref="R19:S19"/>
    <mergeCell ref="P23:Q23"/>
    <mergeCell ref="P24:Q24"/>
    <mergeCell ref="M16:U16"/>
    <mergeCell ref="N33:O33"/>
    <mergeCell ref="T21:U21"/>
    <mergeCell ref="P22:Q22"/>
    <mergeCell ref="R22:S22"/>
  </mergeCells>
  <phoneticPr fontId="2"/>
  <dataValidations count="1">
    <dataValidation type="list" allowBlank="1" showInputMessage="1" showErrorMessage="1" sqref="K17" xr:uid="{00000000-0002-0000-0000-000000000000}">
      <formula1>"院内,SMO"</formula1>
    </dataValidation>
  </dataValidations>
  <printOptions horizontalCentered="1"/>
  <pageMargins left="0.47244094488188981" right="0.19685039370078741" top="0.19685039370078741" bottom="0.19685039370078741" header="0.15748031496062992" footer="0.19685039370078741"/>
  <pageSetup paperSize="9" scale="7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1"/>
  <sheetViews>
    <sheetView view="pageBreakPreview" zoomScale="115" zoomScaleNormal="100" zoomScaleSheetLayoutView="115" workbookViewId="0">
      <selection activeCell="P5" sqref="P5:S5"/>
    </sheetView>
  </sheetViews>
  <sheetFormatPr defaultRowHeight="13.5" x14ac:dyDescent="0.15"/>
  <cols>
    <col min="1" max="1" width="5.625" style="34" customWidth="1"/>
    <col min="2" max="2" width="10.625" style="35" customWidth="1"/>
    <col min="3" max="3" width="9.875" style="35" customWidth="1"/>
    <col min="4" max="4" width="3.625" style="35" customWidth="1"/>
    <col min="5" max="6" width="3.25" style="35" customWidth="1"/>
    <col min="7" max="7" width="6" style="35" customWidth="1"/>
    <col min="8" max="8" width="5.625" style="36" customWidth="1"/>
    <col min="9" max="9" width="3.25" style="35" customWidth="1"/>
    <col min="10" max="10" width="5.25" style="35" customWidth="1"/>
    <col min="11" max="11" width="1.125" style="35" customWidth="1"/>
    <col min="12" max="12" width="10" style="35" customWidth="1"/>
    <col min="13" max="13" width="3.25" style="35" customWidth="1"/>
    <col min="14" max="14" width="6" style="35" customWidth="1"/>
    <col min="15" max="15" width="10.25" style="35" customWidth="1"/>
    <col min="16" max="16" width="3.25" style="35" customWidth="1"/>
    <col min="17" max="17" width="11.375" style="35" customWidth="1"/>
    <col min="18" max="18" width="4.875" style="35" customWidth="1"/>
    <col min="19" max="19" width="8.375" style="34" customWidth="1"/>
    <col min="20" max="20" width="1.25" style="35" hidden="1" customWidth="1"/>
    <col min="21" max="16384" width="9" style="35"/>
  </cols>
  <sheetData>
    <row r="1" spans="1:19" x14ac:dyDescent="0.15">
      <c r="Q1" s="222" t="s">
        <v>115</v>
      </c>
      <c r="R1" s="222"/>
      <c r="S1" s="222"/>
    </row>
    <row r="2" spans="1:19" ht="15" customHeight="1" x14ac:dyDescent="0.15">
      <c r="A2" s="71" t="s">
        <v>59</v>
      </c>
      <c r="S2" s="36" t="s">
        <v>60</v>
      </c>
    </row>
    <row r="3" spans="1:19" ht="1.5" customHeight="1" x14ac:dyDescent="0.15">
      <c r="A3" s="37"/>
      <c r="B3" s="38"/>
      <c r="I3" s="39"/>
      <c r="J3" s="39"/>
      <c r="K3" s="39"/>
      <c r="L3" s="39"/>
      <c r="M3" s="39"/>
      <c r="N3" s="39"/>
      <c r="O3" s="39"/>
    </row>
    <row r="4" spans="1:19" ht="20.25" customHeight="1" x14ac:dyDescent="0.15">
      <c r="A4" s="40"/>
      <c r="B4" s="41"/>
      <c r="C4" s="41"/>
      <c r="D4" s="41"/>
      <c r="E4" s="41"/>
      <c r="F4" s="41"/>
      <c r="G4" s="41"/>
      <c r="H4" s="42"/>
      <c r="O4" s="43" t="s">
        <v>0</v>
      </c>
      <c r="P4" s="223"/>
      <c r="Q4" s="223"/>
      <c r="R4" s="223"/>
      <c r="S4" s="223"/>
    </row>
    <row r="5" spans="1:19" ht="13.5" customHeight="1" x14ac:dyDescent="0.15">
      <c r="A5" s="44"/>
      <c r="B5" s="45"/>
      <c r="C5" s="45"/>
      <c r="D5" s="45"/>
      <c r="E5" s="45"/>
      <c r="F5" s="45"/>
      <c r="G5" s="45"/>
      <c r="H5" s="46"/>
      <c r="O5" s="224" t="s">
        <v>43</v>
      </c>
      <c r="P5" s="225" t="s">
        <v>123</v>
      </c>
      <c r="Q5" s="225"/>
      <c r="R5" s="225"/>
      <c r="S5" s="225"/>
    </row>
    <row r="6" spans="1:19" ht="13.5" customHeight="1" x14ac:dyDescent="0.15">
      <c r="A6" s="37"/>
      <c r="B6" s="37"/>
      <c r="C6" s="37"/>
      <c r="D6" s="37"/>
      <c r="E6" s="37"/>
      <c r="F6" s="37"/>
      <c r="G6" s="37"/>
      <c r="H6" s="47"/>
      <c r="I6" s="37"/>
      <c r="J6" s="37"/>
      <c r="K6" s="37"/>
      <c r="L6" s="37"/>
      <c r="M6" s="37"/>
      <c r="N6" s="37"/>
      <c r="O6" s="224"/>
      <c r="P6" s="226" t="s">
        <v>61</v>
      </c>
      <c r="Q6" s="227"/>
      <c r="R6" s="227"/>
      <c r="S6" s="228"/>
    </row>
    <row r="7" spans="1:19" ht="13.5" customHeight="1" x14ac:dyDescent="0.15">
      <c r="A7" s="37"/>
      <c r="B7" s="37"/>
      <c r="C7" s="37"/>
      <c r="D7" s="37"/>
      <c r="E7" s="37"/>
      <c r="F7" s="37"/>
      <c r="G7" s="37"/>
      <c r="H7" s="47"/>
      <c r="I7" s="37"/>
      <c r="J7" s="37"/>
      <c r="K7" s="37"/>
      <c r="L7" s="37"/>
      <c r="M7" s="37"/>
      <c r="N7" s="37"/>
      <c r="O7" s="224"/>
      <c r="P7" s="225" t="s">
        <v>113</v>
      </c>
      <c r="Q7" s="225"/>
      <c r="R7" s="225"/>
      <c r="S7" s="225"/>
    </row>
    <row r="8" spans="1:19" ht="17.25" customHeight="1" x14ac:dyDescent="0.15">
      <c r="A8" s="37"/>
      <c r="B8" s="37"/>
      <c r="C8" s="37"/>
      <c r="D8" s="37"/>
      <c r="E8" s="37"/>
      <c r="F8" s="37"/>
      <c r="G8" s="37"/>
      <c r="H8" s="47"/>
      <c r="I8" s="37"/>
      <c r="J8" s="37"/>
      <c r="K8" s="37"/>
      <c r="L8" s="37"/>
      <c r="M8" s="37"/>
      <c r="N8" s="37"/>
      <c r="O8" s="37"/>
    </row>
    <row r="9" spans="1:19" ht="18.75" x14ac:dyDescent="0.15">
      <c r="A9" s="204" t="s">
        <v>31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</row>
    <row r="10" spans="1:19" ht="17.25" x14ac:dyDescent="0.1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</row>
    <row r="11" spans="1:19" ht="21" customHeight="1" x14ac:dyDescent="0.15">
      <c r="A11" s="205" t="s">
        <v>112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</row>
    <row r="12" spans="1:19" ht="14.25" thickBot="1" x14ac:dyDescent="0.2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</row>
    <row r="13" spans="1:19" ht="14.25" customHeight="1" x14ac:dyDescent="0.15">
      <c r="A13" s="206" t="s">
        <v>27</v>
      </c>
      <c r="B13" s="207"/>
      <c r="C13" s="207"/>
      <c r="D13" s="209" t="s">
        <v>21</v>
      </c>
      <c r="E13" s="207" t="s">
        <v>28</v>
      </c>
      <c r="F13" s="207"/>
      <c r="G13" s="207"/>
      <c r="H13" s="207"/>
      <c r="I13" s="207" t="s">
        <v>29</v>
      </c>
      <c r="J13" s="207"/>
      <c r="K13" s="207"/>
      <c r="L13" s="207"/>
      <c r="M13" s="211" t="s">
        <v>30</v>
      </c>
      <c r="N13" s="212"/>
      <c r="O13" s="213"/>
      <c r="P13" s="207" t="s">
        <v>32</v>
      </c>
      <c r="Q13" s="207"/>
      <c r="R13" s="207"/>
      <c r="S13" s="220" t="s">
        <v>22</v>
      </c>
    </row>
    <row r="14" spans="1:19" ht="14.25" customHeight="1" x14ac:dyDescent="0.15">
      <c r="A14" s="208"/>
      <c r="B14" s="167"/>
      <c r="C14" s="167"/>
      <c r="D14" s="210"/>
      <c r="E14" s="167"/>
      <c r="F14" s="167"/>
      <c r="G14" s="167"/>
      <c r="H14" s="167"/>
      <c r="I14" s="167"/>
      <c r="J14" s="167"/>
      <c r="K14" s="167"/>
      <c r="L14" s="167"/>
      <c r="M14" s="214"/>
      <c r="N14" s="215"/>
      <c r="O14" s="216"/>
      <c r="P14" s="167"/>
      <c r="Q14" s="167"/>
      <c r="R14" s="167"/>
      <c r="S14" s="221"/>
    </row>
    <row r="15" spans="1:19" ht="14.25" customHeight="1" x14ac:dyDescent="0.15">
      <c r="A15" s="208"/>
      <c r="B15" s="167"/>
      <c r="C15" s="167"/>
      <c r="D15" s="210"/>
      <c r="E15" s="167"/>
      <c r="F15" s="167"/>
      <c r="G15" s="167"/>
      <c r="H15" s="167"/>
      <c r="I15" s="167"/>
      <c r="J15" s="167"/>
      <c r="K15" s="167"/>
      <c r="L15" s="167"/>
      <c r="M15" s="214"/>
      <c r="N15" s="215"/>
      <c r="O15" s="216"/>
      <c r="P15" s="167"/>
      <c r="Q15" s="167"/>
      <c r="R15" s="167"/>
      <c r="S15" s="221"/>
    </row>
    <row r="16" spans="1:19" ht="14.25" customHeight="1" x14ac:dyDescent="0.15">
      <c r="A16" s="208"/>
      <c r="B16" s="167"/>
      <c r="C16" s="167"/>
      <c r="D16" s="210"/>
      <c r="E16" s="167"/>
      <c r="F16" s="167"/>
      <c r="G16" s="167"/>
      <c r="H16" s="167"/>
      <c r="I16" s="167"/>
      <c r="J16" s="167"/>
      <c r="K16" s="167"/>
      <c r="L16" s="167"/>
      <c r="M16" s="217"/>
      <c r="N16" s="218"/>
      <c r="O16" s="219"/>
      <c r="P16" s="167"/>
      <c r="Q16" s="167"/>
      <c r="R16" s="167"/>
      <c r="S16" s="221"/>
    </row>
    <row r="17" spans="1:23" s="39" customFormat="1" ht="45.75" customHeight="1" x14ac:dyDescent="0.15">
      <c r="A17" s="52" t="s">
        <v>33</v>
      </c>
      <c r="B17" s="166" t="s">
        <v>62</v>
      </c>
      <c r="C17" s="166"/>
      <c r="D17" s="50">
        <v>10</v>
      </c>
      <c r="E17" s="169"/>
      <c r="F17" s="170"/>
      <c r="G17" s="170"/>
      <c r="H17" s="168"/>
      <c r="I17" s="53"/>
      <c r="J17" s="171" t="s">
        <v>120</v>
      </c>
      <c r="K17" s="172"/>
      <c r="L17" s="172"/>
      <c r="M17" s="53"/>
      <c r="N17" s="197" t="s">
        <v>121</v>
      </c>
      <c r="O17" s="198"/>
      <c r="P17" s="53"/>
      <c r="Q17" s="199" t="s">
        <v>122</v>
      </c>
      <c r="R17" s="200"/>
      <c r="S17" s="55" t="str">
        <f t="shared" ref="S17:S25" si="0">IF(E17="○",D17*1,IF(I17="○",D17*2,IF(M17="○",D17*3,IF(P17="○",D17*5,""))))</f>
        <v/>
      </c>
    </row>
    <row r="18" spans="1:23" s="39" customFormat="1" ht="45.75" customHeight="1" x14ac:dyDescent="0.15">
      <c r="A18" s="52" t="s">
        <v>34</v>
      </c>
      <c r="B18" s="166" t="s">
        <v>63</v>
      </c>
      <c r="C18" s="166"/>
      <c r="D18" s="50">
        <v>1</v>
      </c>
      <c r="E18" s="53"/>
      <c r="F18" s="171" t="s">
        <v>64</v>
      </c>
      <c r="G18" s="172"/>
      <c r="H18" s="173"/>
      <c r="I18" s="169"/>
      <c r="J18" s="170"/>
      <c r="K18" s="170"/>
      <c r="L18" s="168"/>
      <c r="M18" s="189"/>
      <c r="N18" s="190"/>
      <c r="O18" s="191"/>
      <c r="P18" s="201"/>
      <c r="Q18" s="202"/>
      <c r="R18" s="203"/>
      <c r="S18" s="55" t="str">
        <f>IF(E18="","",1*E18)</f>
        <v/>
      </c>
    </row>
    <row r="19" spans="1:23" s="39" customFormat="1" ht="50.25" customHeight="1" x14ac:dyDescent="0.15">
      <c r="A19" s="52" t="s">
        <v>35</v>
      </c>
      <c r="B19" s="166" t="s">
        <v>65</v>
      </c>
      <c r="C19" s="166"/>
      <c r="D19" s="50">
        <v>1</v>
      </c>
      <c r="E19" s="53"/>
      <c r="F19" s="171" t="s">
        <v>66</v>
      </c>
      <c r="G19" s="172"/>
      <c r="H19" s="173"/>
      <c r="I19" s="53"/>
      <c r="J19" s="171" t="s">
        <v>67</v>
      </c>
      <c r="K19" s="172"/>
      <c r="L19" s="172"/>
      <c r="M19" s="53"/>
      <c r="N19" s="193" t="s">
        <v>68</v>
      </c>
      <c r="O19" s="194"/>
      <c r="P19" s="53"/>
      <c r="Q19" s="195" t="s">
        <v>69</v>
      </c>
      <c r="R19" s="196"/>
      <c r="S19" s="55" t="str">
        <f t="shared" si="0"/>
        <v/>
      </c>
    </row>
    <row r="20" spans="1:23" s="39" customFormat="1" ht="45.75" customHeight="1" x14ac:dyDescent="0.15">
      <c r="A20" s="52" t="s">
        <v>36</v>
      </c>
      <c r="B20" s="166" t="s">
        <v>70</v>
      </c>
      <c r="C20" s="166"/>
      <c r="D20" s="50">
        <v>1</v>
      </c>
      <c r="E20" s="53"/>
      <c r="F20" s="171" t="s">
        <v>23</v>
      </c>
      <c r="G20" s="172"/>
      <c r="H20" s="173"/>
      <c r="I20" s="53"/>
      <c r="J20" s="171" t="s">
        <v>71</v>
      </c>
      <c r="K20" s="172"/>
      <c r="L20" s="172"/>
      <c r="M20" s="53"/>
      <c r="N20" s="197" t="s">
        <v>72</v>
      </c>
      <c r="O20" s="198"/>
      <c r="P20" s="160"/>
      <c r="Q20" s="160"/>
      <c r="R20" s="160"/>
      <c r="S20" s="55" t="str">
        <f t="shared" si="0"/>
        <v/>
      </c>
    </row>
    <row r="21" spans="1:23" s="39" customFormat="1" ht="45.75" customHeight="1" x14ac:dyDescent="0.15">
      <c r="A21" s="52" t="s">
        <v>37</v>
      </c>
      <c r="B21" s="166" t="s">
        <v>73</v>
      </c>
      <c r="C21" s="166"/>
      <c r="D21" s="50">
        <v>1</v>
      </c>
      <c r="E21" s="53"/>
      <c r="F21" s="171" t="s">
        <v>74</v>
      </c>
      <c r="G21" s="172"/>
      <c r="H21" s="173"/>
      <c r="I21" s="169"/>
      <c r="J21" s="170"/>
      <c r="K21" s="170"/>
      <c r="L21" s="168"/>
      <c r="M21" s="53"/>
      <c r="N21" s="186" t="s">
        <v>75</v>
      </c>
      <c r="O21" s="187"/>
      <c r="P21" s="169"/>
      <c r="Q21" s="170"/>
      <c r="R21" s="188"/>
      <c r="S21" s="55" t="str">
        <f t="shared" si="0"/>
        <v/>
      </c>
    </row>
    <row r="22" spans="1:23" s="39" customFormat="1" ht="45.75" customHeight="1" x14ac:dyDescent="0.15">
      <c r="A22" s="52" t="s">
        <v>38</v>
      </c>
      <c r="B22" s="166" t="s">
        <v>76</v>
      </c>
      <c r="C22" s="166"/>
      <c r="D22" s="50">
        <v>1</v>
      </c>
      <c r="E22" s="53"/>
      <c r="F22" s="171" t="s">
        <v>77</v>
      </c>
      <c r="G22" s="172"/>
      <c r="H22" s="173"/>
      <c r="I22" s="169"/>
      <c r="J22" s="170"/>
      <c r="K22" s="170"/>
      <c r="L22" s="168"/>
      <c r="M22" s="189"/>
      <c r="N22" s="190"/>
      <c r="O22" s="191"/>
      <c r="P22" s="189"/>
      <c r="Q22" s="190"/>
      <c r="R22" s="192"/>
      <c r="S22" s="55" t="str">
        <f>IF(E22="","",ROUNDUP(1*E22*0.2,0))</f>
        <v/>
      </c>
    </row>
    <row r="23" spans="1:23" s="39" customFormat="1" ht="46.5" customHeight="1" x14ac:dyDescent="0.15">
      <c r="A23" s="52" t="s">
        <v>39</v>
      </c>
      <c r="B23" s="166" t="s">
        <v>78</v>
      </c>
      <c r="C23" s="166"/>
      <c r="D23" s="50">
        <v>1</v>
      </c>
      <c r="E23" s="53"/>
      <c r="F23" s="171" t="s">
        <v>79</v>
      </c>
      <c r="G23" s="172"/>
      <c r="H23" s="173"/>
      <c r="I23" s="53"/>
      <c r="J23" s="167" t="s">
        <v>80</v>
      </c>
      <c r="K23" s="167"/>
      <c r="L23" s="167"/>
      <c r="M23" s="170"/>
      <c r="N23" s="170"/>
      <c r="O23" s="170"/>
      <c r="P23" s="170"/>
      <c r="Q23" s="170"/>
      <c r="R23" s="168"/>
      <c r="S23" s="55" t="str">
        <f t="shared" si="0"/>
        <v/>
      </c>
    </row>
    <row r="24" spans="1:23" s="39" customFormat="1" ht="45.75" customHeight="1" x14ac:dyDescent="0.15">
      <c r="A24" s="52" t="s">
        <v>40</v>
      </c>
      <c r="B24" s="166" t="s">
        <v>81</v>
      </c>
      <c r="C24" s="166"/>
      <c r="D24" s="50">
        <v>6</v>
      </c>
      <c r="E24" s="53"/>
      <c r="F24" s="174" t="s">
        <v>24</v>
      </c>
      <c r="G24" s="175"/>
      <c r="H24" s="176"/>
      <c r="I24" s="177"/>
      <c r="J24" s="178"/>
      <c r="K24" s="178"/>
      <c r="L24" s="179"/>
      <c r="M24" s="180"/>
      <c r="N24" s="181"/>
      <c r="O24" s="182"/>
      <c r="P24" s="183"/>
      <c r="Q24" s="184"/>
      <c r="R24" s="185"/>
      <c r="S24" s="55" t="str">
        <f t="shared" si="0"/>
        <v/>
      </c>
    </row>
    <row r="25" spans="1:23" s="39" customFormat="1" ht="45.75" customHeight="1" x14ac:dyDescent="0.15">
      <c r="A25" s="52" t="s">
        <v>41</v>
      </c>
      <c r="B25" s="166" t="s">
        <v>82</v>
      </c>
      <c r="C25" s="166"/>
      <c r="D25" s="54">
        <v>6</v>
      </c>
      <c r="E25" s="53"/>
      <c r="F25" s="167" t="s">
        <v>24</v>
      </c>
      <c r="G25" s="167"/>
      <c r="H25" s="167"/>
      <c r="I25" s="168"/>
      <c r="J25" s="160"/>
      <c r="K25" s="160"/>
      <c r="L25" s="160"/>
      <c r="M25" s="169"/>
      <c r="N25" s="170"/>
      <c r="O25" s="168"/>
      <c r="P25" s="160"/>
      <c r="Q25" s="160"/>
      <c r="R25" s="160"/>
      <c r="S25" s="55" t="str">
        <f t="shared" si="0"/>
        <v/>
      </c>
    </row>
    <row r="26" spans="1:23" s="39" customFormat="1" ht="43.5" customHeight="1" thickBot="1" x14ac:dyDescent="0.2">
      <c r="A26" s="164" t="s">
        <v>42</v>
      </c>
      <c r="B26" s="165"/>
      <c r="C26" s="165"/>
      <c r="D26" s="165" t="s">
        <v>111</v>
      </c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56" t="str">
        <f>IF(OR(SUM(S8:S25)=0,SUM(S8:S25)=""),"",SUM(S8:S25))</f>
        <v/>
      </c>
    </row>
    <row r="27" spans="1:23" s="39" customFormat="1" ht="7.5" customHeight="1" x14ac:dyDescent="0.15">
      <c r="A27" s="57"/>
      <c r="B27" s="58"/>
      <c r="C27" s="58"/>
      <c r="D27" s="51"/>
      <c r="E27" s="51"/>
      <c r="F27" s="51"/>
      <c r="G27" s="51"/>
      <c r="H27" s="59"/>
      <c r="I27" s="60"/>
      <c r="J27" s="60"/>
      <c r="K27" s="60"/>
      <c r="L27" s="61"/>
      <c r="M27" s="62"/>
      <c r="N27" s="61"/>
      <c r="O27" s="61"/>
      <c r="P27" s="51"/>
      <c r="Q27" s="51"/>
      <c r="R27" s="61"/>
      <c r="S27" s="60"/>
      <c r="T27" s="61"/>
      <c r="U27" s="70"/>
      <c r="V27" s="70"/>
      <c r="W27" s="61"/>
    </row>
    <row r="28" spans="1:23" s="39" customFormat="1" x14ac:dyDescent="0.15">
      <c r="A28" s="59" t="s">
        <v>26</v>
      </c>
      <c r="B28" s="63"/>
      <c r="C28" s="161" t="s">
        <v>25</v>
      </c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</row>
    <row r="29" spans="1:23" s="39" customFormat="1" x14ac:dyDescent="0.15">
      <c r="A29" s="59"/>
      <c r="B29" s="64" t="s">
        <v>83</v>
      </c>
      <c r="H29" s="65"/>
      <c r="S29" s="59"/>
    </row>
    <row r="30" spans="1:23" s="39" customFormat="1" ht="27.75" customHeight="1" x14ac:dyDescent="0.15">
      <c r="A30" s="59"/>
      <c r="H30" s="65"/>
      <c r="S30" s="59"/>
    </row>
    <row r="31" spans="1:23" s="68" customFormat="1" x14ac:dyDescent="0.15">
      <c r="A31" s="66" t="s">
        <v>84</v>
      </c>
      <c r="B31" s="67" t="s">
        <v>85</v>
      </c>
      <c r="H31" s="66"/>
      <c r="S31" s="69"/>
    </row>
    <row r="32" spans="1:23" s="68" customFormat="1" ht="4.5" customHeight="1" x14ac:dyDescent="0.15">
      <c r="A32" s="66"/>
      <c r="B32" s="67"/>
      <c r="H32" s="66"/>
      <c r="S32" s="69"/>
    </row>
    <row r="33" spans="1:19" s="68" customFormat="1" x14ac:dyDescent="0.15">
      <c r="A33" s="66" t="s">
        <v>86</v>
      </c>
      <c r="B33" s="67" t="s">
        <v>87</v>
      </c>
      <c r="H33" s="66"/>
      <c r="S33" s="69"/>
    </row>
    <row r="34" spans="1:19" s="68" customFormat="1" x14ac:dyDescent="0.15">
      <c r="A34" s="66"/>
      <c r="B34" s="67" t="s">
        <v>88</v>
      </c>
      <c r="H34" s="66"/>
      <c r="S34" s="69"/>
    </row>
    <row r="35" spans="1:19" s="68" customFormat="1" ht="4.5" customHeight="1" x14ac:dyDescent="0.15">
      <c r="A35" s="66"/>
      <c r="B35" s="67"/>
      <c r="H35" s="66"/>
      <c r="S35" s="69"/>
    </row>
    <row r="36" spans="1:19" s="68" customFormat="1" ht="13.5" customHeight="1" x14ac:dyDescent="0.15">
      <c r="A36" s="66" t="s">
        <v>89</v>
      </c>
      <c r="B36" s="67" t="s">
        <v>90</v>
      </c>
      <c r="H36" s="66"/>
      <c r="S36" s="69"/>
    </row>
    <row r="37" spans="1:19" s="68" customFormat="1" ht="13.5" customHeight="1" x14ac:dyDescent="0.15">
      <c r="A37" s="69"/>
      <c r="B37" s="67" t="s">
        <v>91</v>
      </c>
      <c r="H37" s="66"/>
      <c r="S37" s="69"/>
    </row>
    <row r="38" spans="1:19" s="39" customFormat="1" ht="36.75" customHeight="1" x14ac:dyDescent="0.15">
      <c r="A38" s="59"/>
      <c r="H38" s="65"/>
      <c r="S38" s="59"/>
    </row>
    <row r="39" spans="1:19" s="24" customFormat="1" ht="16.5" customHeight="1" x14ac:dyDescent="0.15">
      <c r="B39" s="25"/>
      <c r="L39" s="25"/>
    </row>
    <row r="40" spans="1:19" s="24" customFormat="1" ht="16.5" customHeight="1" x14ac:dyDescent="0.15">
      <c r="B40" s="25"/>
      <c r="C40" s="162"/>
      <c r="D40" s="162"/>
      <c r="E40" s="162"/>
      <c r="F40" s="162"/>
      <c r="G40" s="162"/>
      <c r="H40" s="162"/>
      <c r="L40" s="25"/>
      <c r="M40" s="163"/>
      <c r="N40" s="163"/>
      <c r="O40" s="163"/>
      <c r="P40" s="163"/>
      <c r="Q40" s="163"/>
      <c r="R40" s="26"/>
    </row>
    <row r="41" spans="1:19" s="24" customFormat="1" ht="16.5" customHeight="1" x14ac:dyDescent="0.15">
      <c r="B41" s="25"/>
      <c r="C41" s="162"/>
      <c r="D41" s="162"/>
      <c r="E41" s="162"/>
      <c r="F41" s="162"/>
      <c r="G41" s="162"/>
      <c r="H41" s="162"/>
      <c r="L41" s="25"/>
      <c r="M41" s="163"/>
      <c r="N41" s="163"/>
      <c r="O41" s="163"/>
      <c r="P41" s="163"/>
      <c r="Q41" s="26"/>
    </row>
  </sheetData>
  <mergeCells count="67">
    <mergeCell ref="Q1:S1"/>
    <mergeCell ref="P4:S4"/>
    <mergeCell ref="O5:O7"/>
    <mergeCell ref="P5:S5"/>
    <mergeCell ref="P6:S6"/>
    <mergeCell ref="P7:S7"/>
    <mergeCell ref="A9:S9"/>
    <mergeCell ref="A11:S11"/>
    <mergeCell ref="A13:C16"/>
    <mergeCell ref="D13:D16"/>
    <mergeCell ref="E13:H16"/>
    <mergeCell ref="I13:L16"/>
    <mergeCell ref="M13:O16"/>
    <mergeCell ref="P13:R16"/>
    <mergeCell ref="S13:S16"/>
    <mergeCell ref="B18:C18"/>
    <mergeCell ref="F18:H18"/>
    <mergeCell ref="I18:L18"/>
    <mergeCell ref="M18:O18"/>
    <mergeCell ref="P18:R18"/>
    <mergeCell ref="B17:C17"/>
    <mergeCell ref="E17:H17"/>
    <mergeCell ref="J17:L17"/>
    <mergeCell ref="N17:O17"/>
    <mergeCell ref="Q17:R17"/>
    <mergeCell ref="B20:C20"/>
    <mergeCell ref="F20:H20"/>
    <mergeCell ref="J20:L20"/>
    <mergeCell ref="N20:O20"/>
    <mergeCell ref="P20:R20"/>
    <mergeCell ref="B19:C19"/>
    <mergeCell ref="F19:H19"/>
    <mergeCell ref="J19:L19"/>
    <mergeCell ref="N19:O19"/>
    <mergeCell ref="Q19:R19"/>
    <mergeCell ref="B22:C22"/>
    <mergeCell ref="F22:H22"/>
    <mergeCell ref="I22:L22"/>
    <mergeCell ref="M22:O22"/>
    <mergeCell ref="P22:R22"/>
    <mergeCell ref="B21:C21"/>
    <mergeCell ref="F21:H21"/>
    <mergeCell ref="I21:L21"/>
    <mergeCell ref="N21:O21"/>
    <mergeCell ref="P21:R21"/>
    <mergeCell ref="B24:C24"/>
    <mergeCell ref="F24:H24"/>
    <mergeCell ref="I24:L24"/>
    <mergeCell ref="M24:O24"/>
    <mergeCell ref="P24:R24"/>
    <mergeCell ref="B23:C23"/>
    <mergeCell ref="F23:H23"/>
    <mergeCell ref="J23:L23"/>
    <mergeCell ref="M23:O23"/>
    <mergeCell ref="P23:R23"/>
    <mergeCell ref="P25:R25"/>
    <mergeCell ref="C28:S28"/>
    <mergeCell ref="C40:H40"/>
    <mergeCell ref="M40:Q40"/>
    <mergeCell ref="C41:H41"/>
    <mergeCell ref="M41:P41"/>
    <mergeCell ref="A26:C26"/>
    <mergeCell ref="D26:R26"/>
    <mergeCell ref="B25:C25"/>
    <mergeCell ref="F25:H25"/>
    <mergeCell ref="I25:L25"/>
    <mergeCell ref="M25:O25"/>
  </mergeCells>
  <phoneticPr fontId="15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経費算定書</vt:lpstr>
      <vt:lpstr>ポイント表6</vt:lpstr>
      <vt:lpstr>ポイント表6!Print_Area</vt:lpstr>
      <vt:lpstr>経費算定書!Print_Area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1450944145</dc:creator>
  <cp:lastModifiedBy>Soichiro Tajima</cp:lastModifiedBy>
  <cp:lastPrinted>2023-09-06T09:03:42Z</cp:lastPrinted>
  <dcterms:created xsi:type="dcterms:W3CDTF">2011-11-21T04:47:39Z</dcterms:created>
  <dcterms:modified xsi:type="dcterms:W3CDTF">2023-12-27T14:08:42Z</dcterms:modified>
</cp:coreProperties>
</file>