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ichiro\Desktop\"/>
    </mc:Choice>
  </mc:AlternateContent>
  <xr:revisionPtr revIDLastSave="0" documentId="8_{68BE91CE-E421-44AA-A73D-B6ECD855032C}" xr6:coauthVersionLast="47" xr6:coauthVersionMax="47" xr10:uidLastSave="{00000000-0000-0000-0000-000000000000}"/>
  <bookViews>
    <workbookView xWindow="390" yWindow="390" windowWidth="22950" windowHeight="16830" xr2:uid="{00000000-000D-0000-FFFF-FFFF00000000}"/>
  </bookViews>
  <sheets>
    <sheet name="経費算定書(院内）" sheetId="6" r:id="rId1"/>
    <sheet name="経費算定書 別紙1" sheetId="7" r:id="rId2"/>
    <sheet name="ポイント表1" sheetId="8" r:id="rId3"/>
    <sheet name="ポイント表2" sheetId="9" r:id="rId4"/>
    <sheet name="ポイント表3" sheetId="10" r:id="rId5"/>
    <sheet name="ポイント表4" sheetId="11" r:id="rId6"/>
    <sheet name="ポイント表5　医療機器の場合" sheetId="12" r:id="rId7"/>
  </sheets>
  <definedNames>
    <definedName name="_xlnm.Print_Area" localSheetId="2">ポイント表1!$A$1:$R$47</definedName>
    <definedName name="_xlnm.Print_Area" localSheetId="3">ポイント表2!$A$1:$R$41</definedName>
    <definedName name="_xlnm.Print_Area" localSheetId="4">ポイント表3!$A$1:$Q$55</definedName>
    <definedName name="_xlnm.Print_Area" localSheetId="5">ポイント表4!$B$1:$N$27</definedName>
    <definedName name="_xlnm.Print_Area" localSheetId="1">'経費算定書 別紙1'!$A$1:$W$47</definedName>
    <definedName name="_xlnm.Print_Area" localSheetId="0">'経費算定書(院内）'!$A$1:$U$50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" i="10" l="1"/>
  <c r="Q46" i="10"/>
  <c r="Q45" i="10"/>
  <c r="Q44" i="10"/>
  <c r="Q43" i="10"/>
  <c r="Q42" i="10"/>
  <c r="Q29" i="10"/>
  <c r="Q28" i="10"/>
  <c r="Q27" i="10"/>
  <c r="Q26" i="10"/>
  <c r="Q25" i="10"/>
  <c r="Q24" i="10"/>
  <c r="Q23" i="10"/>
  <c r="Q21" i="10"/>
  <c r="Q20" i="10"/>
  <c r="Q19" i="10"/>
  <c r="Q18" i="10"/>
  <c r="Q17" i="10"/>
  <c r="Q34" i="9"/>
  <c r="Q33" i="9"/>
  <c r="Q32" i="9"/>
  <c r="Q22" i="9"/>
  <c r="Q21" i="9"/>
  <c r="Q20" i="9"/>
  <c r="Q19" i="9"/>
  <c r="Q18" i="9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8" i="8"/>
  <c r="R17" i="8"/>
  <c r="R16" i="8"/>
  <c r="R15" i="8"/>
  <c r="R14" i="8"/>
  <c r="R13" i="8"/>
  <c r="R12" i="8"/>
  <c r="R11" i="8"/>
  <c r="R10" i="8"/>
  <c r="N16" i="11"/>
  <c r="H13" i="7" l="1"/>
  <c r="R41" i="6"/>
  <c r="R40" i="6"/>
  <c r="R39" i="6"/>
  <c r="R38" i="6"/>
  <c r="T41" i="6"/>
  <c r="T40" i="6"/>
  <c r="T39" i="6"/>
  <c r="P40" i="6"/>
  <c r="P39" i="6"/>
  <c r="P38" i="6"/>
  <c r="M41" i="6"/>
  <c r="M40" i="6"/>
  <c r="M39" i="6"/>
  <c r="M38" i="6"/>
  <c r="C9" i="7"/>
  <c r="O21" i="12"/>
  <c r="O20" i="12"/>
  <c r="O19" i="12"/>
  <c r="O18" i="12"/>
  <c r="O17" i="12"/>
  <c r="O16" i="12"/>
  <c r="O15" i="12"/>
  <c r="O14" i="12"/>
  <c r="O13" i="12"/>
  <c r="O12" i="12"/>
  <c r="O11" i="12"/>
  <c r="O22" i="12" s="1"/>
  <c r="N15" i="11"/>
  <c r="N14" i="11"/>
  <c r="N13" i="11"/>
  <c r="R30" i="6" l="1"/>
  <c r="P29" i="6"/>
  <c r="M29" i="6"/>
  <c r="M26" i="6" l="1"/>
  <c r="R28" i="6" l="1"/>
  <c r="R35" i="6" l="1"/>
  <c r="R34" i="6" l="1"/>
  <c r="P25" i="6"/>
  <c r="M25" i="6"/>
  <c r="P26" i="6"/>
  <c r="R36" i="6"/>
  <c r="T36" i="6"/>
  <c r="T30" i="6"/>
  <c r="T28" i="6"/>
  <c r="R33" i="6"/>
  <c r="R32" i="6"/>
  <c r="R31" i="6"/>
  <c r="M28" i="6"/>
  <c r="P41" i="6" l="1"/>
  <c r="H15" i="7" s="1"/>
  <c r="H24" i="7" l="1"/>
  <c r="H20" i="7" l="1"/>
  <c r="H21" i="7"/>
  <c r="H22" i="7"/>
  <c r="H23" i="7"/>
  <c r="T38" i="6"/>
  <c r="H36" i="7" s="1"/>
</calcChain>
</file>

<file path=xl/sharedStrings.xml><?xml version="1.0" encoding="utf-8"?>
<sst xmlns="http://schemas.openxmlformats.org/spreadsheetml/2006/main" count="587" uniqueCount="421">
  <si>
    <t>目標とする症例数（契約症例数）</t>
    <rPh sb="0" eb="2">
      <t>モクヒョウ</t>
    </rPh>
    <rPh sb="5" eb="7">
      <t>ショウレイ</t>
    </rPh>
    <rPh sb="7" eb="8">
      <t>スウ</t>
    </rPh>
    <rPh sb="9" eb="11">
      <t>ケイヤク</t>
    </rPh>
    <rPh sb="11" eb="13">
      <t>ショウレイ</t>
    </rPh>
    <rPh sb="13" eb="14">
      <t>スウ</t>
    </rPh>
    <phoneticPr fontId="1"/>
  </si>
  <si>
    <t>治験課題名</t>
    <rPh sb="0" eb="2">
      <t>チケン</t>
    </rPh>
    <rPh sb="2" eb="4">
      <t>カダイ</t>
    </rPh>
    <rPh sb="4" eb="5">
      <t>メイ</t>
    </rPh>
    <phoneticPr fontId="1"/>
  </si>
  <si>
    <t>契　約　内　容</t>
    <rPh sb="0" eb="1">
      <t>チギリ</t>
    </rPh>
    <rPh sb="2" eb="3">
      <t>ヤク</t>
    </rPh>
    <rPh sb="4" eb="5">
      <t>ナイ</t>
    </rPh>
    <rPh sb="6" eb="7">
      <t>ヨウ</t>
    </rPh>
    <phoneticPr fontId="1"/>
  </si>
  <si>
    <t>例</t>
    <rPh sb="0" eb="1">
      <t>レイ</t>
    </rPh>
    <phoneticPr fontId="1"/>
  </si>
  <si>
    <t>円</t>
    <rPh sb="0" eb="1">
      <t>エン</t>
    </rPh>
    <phoneticPr fontId="1"/>
  </si>
  <si>
    <t>費　　　目</t>
    <rPh sb="0" eb="1">
      <t>ヒ</t>
    </rPh>
    <rPh sb="4" eb="5">
      <t>メ</t>
    </rPh>
    <phoneticPr fontId="1"/>
  </si>
  <si>
    <t>九大書式経－1</t>
    <rPh sb="0" eb="2">
      <t>キュウダイ</t>
    </rPh>
    <rPh sb="2" eb="4">
      <t>ショシキ</t>
    </rPh>
    <rPh sb="4" eb="5">
      <t>ケイ</t>
    </rPh>
    <phoneticPr fontId="1"/>
  </si>
  <si>
    <t>（委託者）</t>
    <rPh sb="1" eb="4">
      <t>イタクシャ</t>
    </rPh>
    <phoneticPr fontId="1"/>
  </si>
  <si>
    <t>　　　　　　住　　所：</t>
    <rPh sb="6" eb="7">
      <t>ジュウ</t>
    </rPh>
    <rPh sb="9" eb="10">
      <t>トコロ</t>
    </rPh>
    <phoneticPr fontId="1"/>
  </si>
  <si>
    <t>　　　　　　名　　称：</t>
    <rPh sb="6" eb="7">
      <t>ナ</t>
    </rPh>
    <rPh sb="9" eb="10">
      <t>ショウ</t>
    </rPh>
    <phoneticPr fontId="1"/>
  </si>
  <si>
    <t>代表者職名・氏名：</t>
    <rPh sb="0" eb="2">
      <t>ダイヒョウ</t>
    </rPh>
    <rPh sb="2" eb="3">
      <t>シャ</t>
    </rPh>
    <rPh sb="3" eb="5">
      <t>ショクメイ</t>
    </rPh>
    <rPh sb="6" eb="8">
      <t>シメイ</t>
    </rPh>
    <phoneticPr fontId="1"/>
  </si>
  <si>
    <t>　印</t>
    <rPh sb="1" eb="2">
      <t>イン</t>
    </rPh>
    <phoneticPr fontId="1"/>
  </si>
  <si>
    <t>（2）間接経費</t>
    <rPh sb="3" eb="5">
      <t>カンセツ</t>
    </rPh>
    <rPh sb="5" eb="7">
      <t>ケイヒ</t>
    </rPh>
    <phoneticPr fontId="1"/>
  </si>
  <si>
    <t>(1) + (2)</t>
    <phoneticPr fontId="1"/>
  </si>
  <si>
    <t>回</t>
    <rPh sb="0" eb="1">
      <t>カイ</t>
    </rPh>
    <phoneticPr fontId="1"/>
  </si>
  <si>
    <t>　　　　　　　　　　区分
経費内訳</t>
    <rPh sb="10" eb="11">
      <t>ク</t>
    </rPh>
    <rPh sb="11" eb="12">
      <t>ブン</t>
    </rPh>
    <rPh sb="13" eb="15">
      <t>ケイヒ</t>
    </rPh>
    <rPh sb="15" eb="17">
      <t>ウチワケ</t>
    </rPh>
    <phoneticPr fontId="1"/>
  </si>
  <si>
    <t>　(1) 直接経費×0.3</t>
    <rPh sb="5" eb="9">
      <t>チョクセツケイヒ</t>
    </rPh>
    <phoneticPr fontId="1"/>
  </si>
  <si>
    <t>部分を記入してください。（自動計算されます。）
0の場合は空欄にしてください。</t>
    <rPh sb="0" eb="2">
      <t>ブブン</t>
    </rPh>
    <rPh sb="3" eb="5">
      <t>キニュウ</t>
    </rPh>
    <rPh sb="13" eb="15">
      <t>ジドウ</t>
    </rPh>
    <rPh sb="15" eb="17">
      <t>ケイサン</t>
    </rPh>
    <rPh sb="26" eb="28">
      <t>バアイ</t>
    </rPh>
    <rPh sb="29" eb="31">
      <t>クウラン</t>
    </rPh>
    <phoneticPr fontId="1"/>
  </si>
  <si>
    <t>週</t>
    <rPh sb="0" eb="1">
      <t>シュウ</t>
    </rPh>
    <phoneticPr fontId="1"/>
  </si>
  <si>
    <t>（1）直接経費</t>
    <rPh sb="3" eb="5">
      <t>チョクセツ</t>
    </rPh>
    <rPh sb="5" eb="7">
      <t>ケイヒ</t>
    </rPh>
    <phoneticPr fontId="1"/>
  </si>
  <si>
    <t>区分</t>
    <rPh sb="0" eb="2">
      <t>クブン</t>
    </rPh>
    <phoneticPr fontId="2"/>
  </si>
  <si>
    <t>整理番号</t>
    <rPh sb="0" eb="4">
      <t>セイリバンゴウ</t>
    </rPh>
    <phoneticPr fontId="2"/>
  </si>
  <si>
    <t>西暦          年  　  月 　   日</t>
    <rPh sb="0" eb="2">
      <t>セイレキ</t>
    </rPh>
    <rPh sb="12" eb="13">
      <t>ネン</t>
    </rPh>
    <rPh sb="18" eb="19">
      <t>ガツ</t>
    </rPh>
    <rPh sb="24" eb="25">
      <t>ニチ</t>
    </rPh>
    <phoneticPr fontId="1"/>
  </si>
  <si>
    <t>(責任医師)</t>
    <rPh sb="1" eb="5">
      <t>セキニンイシ</t>
    </rPh>
    <phoneticPr fontId="2"/>
  </si>
  <si>
    <t>所　属：</t>
    <rPh sb="0" eb="1">
      <t>ショ</t>
    </rPh>
    <rPh sb="2" eb="3">
      <t>ゾク</t>
    </rPh>
    <phoneticPr fontId="2"/>
  </si>
  <si>
    <t>氏　名：</t>
    <rPh sb="0" eb="1">
      <t>シ</t>
    </rPh>
    <rPh sb="2" eb="3">
      <t>メイ</t>
    </rPh>
    <phoneticPr fontId="2"/>
  </si>
  <si>
    <t>　印</t>
    <phoneticPr fontId="2"/>
  </si>
  <si>
    <t>担当CRC</t>
    <rPh sb="0" eb="2">
      <t>タントウ</t>
    </rPh>
    <phoneticPr fontId="2"/>
  </si>
  <si>
    <t>院内・SMOを記入。</t>
    <rPh sb="0" eb="2">
      <t>インナイ</t>
    </rPh>
    <phoneticPr fontId="2"/>
  </si>
  <si>
    <t>　■ 治験　　　 　　□ 製造販売後臨床試験</t>
    <rPh sb="3" eb="5">
      <t>チケン</t>
    </rPh>
    <rPh sb="13" eb="15">
      <t>セイゾウ</t>
    </rPh>
    <rPh sb="15" eb="17">
      <t>ハンバイ</t>
    </rPh>
    <rPh sb="17" eb="18">
      <t>ゴ</t>
    </rPh>
    <rPh sb="18" eb="20">
      <t>リンショウ</t>
    </rPh>
    <rPh sb="20" eb="22">
      <t>シケン</t>
    </rPh>
    <phoneticPr fontId="1"/>
  </si>
  <si>
    <t>　■ 新規契約　　 □変更契約</t>
    <rPh sb="3" eb="7">
      <t>シンキケイヤク</t>
    </rPh>
    <rPh sb="11" eb="13">
      <t>ヘンコウ</t>
    </rPh>
    <rPh sb="13" eb="15">
      <t>ケイヤク</t>
    </rPh>
    <phoneticPr fontId="1"/>
  </si>
  <si>
    <t>　■ 医薬品　　　　□医療機器　　　　□再生医療等製品</t>
    <rPh sb="3" eb="6">
      <t>イヤクヒン</t>
    </rPh>
    <rPh sb="11" eb="13">
      <t>イリョウ</t>
    </rPh>
    <rPh sb="13" eb="15">
      <t>キキ</t>
    </rPh>
    <rPh sb="20" eb="22">
      <t>サイセイ</t>
    </rPh>
    <rPh sb="22" eb="24">
      <t>イリョウ</t>
    </rPh>
    <rPh sb="24" eb="25">
      <t>ナド</t>
    </rPh>
    <rPh sb="25" eb="27">
      <t>セイヒン</t>
    </rPh>
    <phoneticPr fontId="1"/>
  </si>
  <si>
    <t>　□症例追加　　　□期間延長　　　　□その他（　　   　　　）</t>
    <phoneticPr fontId="2"/>
  </si>
  <si>
    <t>d. 臨床試験研究経費</t>
    <rPh sb="3" eb="7">
      <t>リンショウシケン</t>
    </rPh>
    <rPh sb="7" eb="11">
      <t>ケンキュウケイヒ</t>
    </rPh>
    <phoneticPr fontId="2"/>
  </si>
  <si>
    <t>a. 審査等経費</t>
    <rPh sb="3" eb="5">
      <t>シンサ</t>
    </rPh>
    <rPh sb="5" eb="6">
      <t>ナド</t>
    </rPh>
    <rPh sb="6" eb="8">
      <t>ケイヒ</t>
    </rPh>
    <phoneticPr fontId="1"/>
  </si>
  <si>
    <t>b. 治験運営経費</t>
    <rPh sb="3" eb="9">
      <t>チケンウンエイケイヒ</t>
    </rPh>
    <phoneticPr fontId="2"/>
  </si>
  <si>
    <t>治験・製造販売後臨床試験 経費算定書</t>
    <rPh sb="0" eb="2">
      <t>チケン</t>
    </rPh>
    <rPh sb="3" eb="5">
      <t>セイゾウ</t>
    </rPh>
    <rPh sb="5" eb="8">
      <t>ハンバイゴ</t>
    </rPh>
    <rPh sb="8" eb="10">
      <t>リンショウ</t>
    </rPh>
    <rPh sb="10" eb="12">
      <t>シケン</t>
    </rPh>
    <rPh sb="13" eb="15">
      <t>ケイヒ</t>
    </rPh>
    <rPh sb="15" eb="17">
      <t>サンテイ</t>
    </rPh>
    <rPh sb="17" eb="18">
      <t>ショ</t>
    </rPh>
    <phoneticPr fontId="1"/>
  </si>
  <si>
    <t>九大書式ポ－2の②</t>
    <rPh sb="0" eb="2">
      <t>キュウダイ</t>
    </rPh>
    <rPh sb="2" eb="4">
      <t>ショシキ</t>
    </rPh>
    <phoneticPr fontId="1"/>
  </si>
  <si>
    <t>九大書式ポ－2の③</t>
    <rPh sb="0" eb="2">
      <t>キュウダイ</t>
    </rPh>
    <rPh sb="2" eb="4">
      <t>ショシキ</t>
    </rPh>
    <phoneticPr fontId="1"/>
  </si>
  <si>
    <t>九大書式ポ－3の④</t>
    <rPh sb="0" eb="2">
      <t>キュウダイ</t>
    </rPh>
    <rPh sb="2" eb="4">
      <t>ショシキ</t>
    </rPh>
    <phoneticPr fontId="1"/>
  </si>
  <si>
    <t>九大書式ポ－3の⑤</t>
    <rPh sb="0" eb="2">
      <t>キュウダイ</t>
    </rPh>
    <rPh sb="2" eb="4">
      <t>ショシキ</t>
    </rPh>
    <phoneticPr fontId="1"/>
  </si>
  <si>
    <t>九大書式ポ－4の⑥</t>
    <rPh sb="0" eb="2">
      <t>キュウダイ</t>
    </rPh>
    <rPh sb="2" eb="4">
      <t>ショシキ</t>
    </rPh>
    <phoneticPr fontId="1"/>
  </si>
  <si>
    <t>九大書式ポ－1の①　（医療機器の場合は、九大書式ポ－5の①）</t>
    <rPh sb="0" eb="2">
      <t>キュウダイ</t>
    </rPh>
    <rPh sb="2" eb="4">
      <t>ショシキ</t>
    </rPh>
    <phoneticPr fontId="1"/>
  </si>
  <si>
    <t>初回契約時　150,000円×1.10
2年目以降 　 120,000円／年×1.10</t>
    <rPh sb="0" eb="2">
      <t>ショカイ</t>
    </rPh>
    <rPh sb="2" eb="4">
      <t>ケイヤク</t>
    </rPh>
    <rPh sb="4" eb="5">
      <t>ジ</t>
    </rPh>
    <rPh sb="13" eb="14">
      <t>エン</t>
    </rPh>
    <rPh sb="37" eb="38">
      <t>ネン</t>
    </rPh>
    <phoneticPr fontId="1"/>
  </si>
  <si>
    <t>初回契約時　300,000円×1.10
2年目以降　 150,000円／年×1.10</t>
    <rPh sb="0" eb="5">
      <t>ショカイケイヤクジ</t>
    </rPh>
    <rPh sb="13" eb="14">
      <t>エン</t>
    </rPh>
    <rPh sb="21" eb="23">
      <t>ネンメ</t>
    </rPh>
    <rPh sb="23" eb="25">
      <t>イコウ</t>
    </rPh>
    <phoneticPr fontId="1"/>
  </si>
  <si>
    <t>契約単位
算定経費</t>
    <rPh sb="0" eb="2">
      <t>ケイヤク</t>
    </rPh>
    <rPh sb="2" eb="4">
      <t>タンイ</t>
    </rPh>
    <rPh sb="5" eb="7">
      <t>サンテイ</t>
    </rPh>
    <rPh sb="7" eb="9">
      <t>ケイヒ</t>
    </rPh>
    <phoneticPr fontId="1"/>
  </si>
  <si>
    <t>2年目以降の
算定経費</t>
    <rPh sb="1" eb="3">
      <t>ネンメ</t>
    </rPh>
    <rPh sb="2" eb="3">
      <t>メ</t>
    </rPh>
    <rPh sb="3" eb="5">
      <t>イコウ</t>
    </rPh>
    <rPh sb="7" eb="9">
      <t>サンテイ</t>
    </rPh>
    <rPh sb="9" eb="11">
      <t>ケイヒ</t>
    </rPh>
    <phoneticPr fontId="2"/>
  </si>
  <si>
    <t>脱落症例に
係る経費</t>
    <rPh sb="0" eb="2">
      <t>ダツラク</t>
    </rPh>
    <rPh sb="2" eb="4">
      <t>ショウレイ</t>
    </rPh>
    <rPh sb="6" eb="7">
      <t>カカ</t>
    </rPh>
    <rPh sb="8" eb="10">
      <t>ケイヒ</t>
    </rPh>
    <phoneticPr fontId="2"/>
  </si>
  <si>
    <t>1症例あたり ポイント②×6,000円×1.10</t>
    <phoneticPr fontId="1"/>
  </si>
  <si>
    <t>1症例あたり ポイント③×6,000円×1.10</t>
    <phoneticPr fontId="1"/>
  </si>
  <si>
    <t>1症例あたり ポイント④×1,000円×1.10</t>
    <rPh sb="1" eb="3">
      <t>ショウレイ</t>
    </rPh>
    <rPh sb="18" eb="19">
      <t>エン</t>
    </rPh>
    <phoneticPr fontId="1"/>
  </si>
  <si>
    <t>1症例あたり ポイント⑤×1,500円×1.10</t>
    <phoneticPr fontId="1"/>
  </si>
  <si>
    <t>1症例あたり 来院回数×10,000円×1.10</t>
    <rPh sb="1" eb="3">
      <t>ショウレイ</t>
    </rPh>
    <rPh sb="7" eb="11">
      <t>ライインカイスウ</t>
    </rPh>
    <rPh sb="18" eb="19">
      <t>エン</t>
    </rPh>
    <phoneticPr fontId="1"/>
  </si>
  <si>
    <t>症例単位
算定経費</t>
    <rPh sb="0" eb="2">
      <t>ショウレイ</t>
    </rPh>
    <rPh sb="2" eb="4">
      <t>タンイ</t>
    </rPh>
    <rPh sb="5" eb="7">
      <t>サンテイ</t>
    </rPh>
    <rPh sb="7" eb="9">
      <t>ケイヒ</t>
    </rPh>
    <phoneticPr fontId="2"/>
  </si>
  <si>
    <t>院内</t>
  </si>
  <si>
    <t>1症例あたり ポイント⑥×6,000円×1.10</t>
    <phoneticPr fontId="1"/>
  </si>
  <si>
    <t>1症例あたりのポイント数①  （臨床試験研究経費）</t>
    <rPh sb="1" eb="3">
      <t>ショウレイ</t>
    </rPh>
    <rPh sb="11" eb="12">
      <t>スウ</t>
    </rPh>
    <rPh sb="16" eb="18">
      <t>リンショウ</t>
    </rPh>
    <rPh sb="18" eb="20">
      <t>シケン</t>
    </rPh>
    <rPh sb="20" eb="22">
      <t>ケンキュウ</t>
    </rPh>
    <rPh sb="22" eb="24">
      <t>ケイヒ</t>
    </rPh>
    <phoneticPr fontId="1"/>
  </si>
  <si>
    <t>1症例あたりのポイント数②　（画像提供作製経費）</t>
    <rPh sb="1" eb="3">
      <t>ショウレイ</t>
    </rPh>
    <rPh sb="11" eb="12">
      <t>スウ</t>
    </rPh>
    <rPh sb="15" eb="17">
      <t>ガゾウ</t>
    </rPh>
    <rPh sb="17" eb="19">
      <t>テイキョウ</t>
    </rPh>
    <rPh sb="19" eb="21">
      <t>サクセイ</t>
    </rPh>
    <rPh sb="21" eb="23">
      <t>ケイヒ</t>
    </rPh>
    <phoneticPr fontId="1"/>
  </si>
  <si>
    <t>1症例あたりのポイント数③　（スライド作製経費）</t>
    <rPh sb="1" eb="3">
      <t>ショウレイ</t>
    </rPh>
    <rPh sb="11" eb="12">
      <t>スウ</t>
    </rPh>
    <rPh sb="19" eb="21">
      <t>サクセイ</t>
    </rPh>
    <phoneticPr fontId="1"/>
  </si>
  <si>
    <t>1症例あたりのポイント数④　（治験薬等管理料）</t>
    <rPh sb="1" eb="3">
      <t>ショウレイ</t>
    </rPh>
    <rPh sb="11" eb="12">
      <t>スウ</t>
    </rPh>
    <rPh sb="15" eb="17">
      <t>チケン</t>
    </rPh>
    <rPh sb="17" eb="18">
      <t>ヤク</t>
    </rPh>
    <rPh sb="18" eb="19">
      <t>ナド</t>
    </rPh>
    <rPh sb="19" eb="21">
      <t>カンリ</t>
    </rPh>
    <rPh sb="21" eb="22">
      <t>リョウ</t>
    </rPh>
    <phoneticPr fontId="1"/>
  </si>
  <si>
    <t>1症例あたりのポイント数⑤　（治験薬調製経費）</t>
    <phoneticPr fontId="1"/>
  </si>
  <si>
    <t>1症例あたりのポイント数⑥　（検査管理料）</t>
    <rPh sb="1" eb="3">
      <t>ショウレイ</t>
    </rPh>
    <rPh sb="11" eb="12">
      <t>スウ</t>
    </rPh>
    <rPh sb="15" eb="17">
      <t>ケンサ</t>
    </rPh>
    <rPh sb="17" eb="19">
      <t>カンリ</t>
    </rPh>
    <rPh sb="19" eb="20">
      <t>リョウ</t>
    </rPh>
    <phoneticPr fontId="1"/>
  </si>
  <si>
    <t>脱落1症例あたりの来院回数</t>
    <rPh sb="0" eb="2">
      <t>ダツラク</t>
    </rPh>
    <rPh sb="3" eb="5">
      <t>ショウレイ</t>
    </rPh>
    <rPh sb="9" eb="11">
      <t>ライイン</t>
    </rPh>
    <rPh sb="11" eb="13">
      <t>カイスウ</t>
    </rPh>
    <phoneticPr fontId="1"/>
  </si>
  <si>
    <t>1症例あたりの来院回数</t>
    <rPh sb="1" eb="3">
      <t>ショウレイ</t>
    </rPh>
    <rPh sb="7" eb="9">
      <t>ライイン</t>
    </rPh>
    <rPh sb="9" eb="11">
      <t>カイスウ</t>
    </rPh>
    <phoneticPr fontId="1"/>
  </si>
  <si>
    <t>1症例あたりの投与期間</t>
    <rPh sb="1" eb="3">
      <t>ショウレイ</t>
    </rPh>
    <rPh sb="7" eb="9">
      <t>トウヨ</t>
    </rPh>
    <rPh sb="9" eb="11">
      <t>キカン</t>
    </rPh>
    <phoneticPr fontId="1"/>
  </si>
  <si>
    <r>
      <t xml:space="preserve">計
</t>
    </r>
    <r>
      <rPr>
        <sz val="10"/>
        <rFont val="ＭＳ Ｐゴシック"/>
        <family val="3"/>
        <charset val="128"/>
        <scheme val="minor"/>
      </rPr>
      <t>（消費税込み）</t>
    </r>
    <rPh sb="0" eb="1">
      <t>ケイ</t>
    </rPh>
    <rPh sb="3" eb="6">
      <t>ショウヒゼイ</t>
    </rPh>
    <rPh sb="6" eb="7">
      <t>コ</t>
    </rPh>
    <phoneticPr fontId="1"/>
  </si>
  <si>
    <t>c. 備品費等</t>
    <rPh sb="3" eb="6">
      <t>ビヒンヒ</t>
    </rPh>
    <rPh sb="6" eb="7">
      <t>ナド</t>
    </rPh>
    <phoneticPr fontId="1"/>
  </si>
  <si>
    <t>必要時に算出</t>
    <rPh sb="0" eb="3">
      <t>ヒツヨウジ</t>
    </rPh>
    <rPh sb="4" eb="6">
      <t>サンシュツ</t>
    </rPh>
    <phoneticPr fontId="1"/>
  </si>
  <si>
    <t>1契約×100,000円×1.10
1症例あたり ポイント①×8,000円×1.10　　　　　　　　　　　　　　　　　　脱落1症例あたり 25,000円×1.10　　　　</t>
    <rPh sb="19" eb="21">
      <t>ショウレイ</t>
    </rPh>
    <rPh sb="36" eb="37">
      <t>エン</t>
    </rPh>
    <rPh sb="60" eb="62">
      <t>ダツラク</t>
    </rPh>
    <rPh sb="63" eb="65">
      <t>ショウレイ</t>
    </rPh>
    <phoneticPr fontId="1"/>
  </si>
  <si>
    <t>円</t>
    <rPh sb="0" eb="1">
      <t>エン</t>
    </rPh>
    <phoneticPr fontId="2"/>
  </si>
  <si>
    <t>初回契約時　120,000円×1.10
2年目以降 　 120,000円／年×1.10</t>
    <rPh sb="0" eb="2">
      <t>ショカイ</t>
    </rPh>
    <rPh sb="2" eb="4">
      <t>ケイヤク</t>
    </rPh>
    <rPh sb="4" eb="5">
      <t>ジ</t>
    </rPh>
    <rPh sb="13" eb="14">
      <t>エン</t>
    </rPh>
    <rPh sb="37" eb="38">
      <t>ネン</t>
    </rPh>
    <phoneticPr fontId="1"/>
  </si>
  <si>
    <t>e. 電磁化システム利用料</t>
    <rPh sb="3" eb="6">
      <t>デンジカ</t>
    </rPh>
    <rPh sb="10" eb="13">
      <t>リヨウリョウ</t>
    </rPh>
    <phoneticPr fontId="1"/>
  </si>
  <si>
    <t xml:space="preserve">1症例あたり ポイント①×5,000円×1.10　　                                                  脱落1症例あたり 25,000円×1.10　　　　　　　　　　　　　　　　　　　　　　　　　　　　　　 </t>
    <rPh sb="1" eb="3">
      <t>ショウレイ</t>
    </rPh>
    <rPh sb="18" eb="19">
      <t>エン</t>
    </rPh>
    <phoneticPr fontId="1"/>
  </si>
  <si>
    <t>m. 他診療科協力費</t>
    <rPh sb="3" eb="4">
      <t>タ</t>
    </rPh>
    <rPh sb="4" eb="7">
      <t>シンリョウカ</t>
    </rPh>
    <rPh sb="7" eb="9">
      <t>キョウリョク</t>
    </rPh>
    <rPh sb="9" eb="10">
      <t>ヒ</t>
    </rPh>
    <phoneticPr fontId="1"/>
  </si>
  <si>
    <t>必要時に算出</t>
    <phoneticPr fontId="2"/>
  </si>
  <si>
    <t>f. CRC経費</t>
    <rPh sb="6" eb="8">
      <t>ケイヒ</t>
    </rPh>
    <phoneticPr fontId="1"/>
  </si>
  <si>
    <t>g. 画像提供作製経費</t>
    <rPh sb="3" eb="5">
      <t>ガゾウ</t>
    </rPh>
    <rPh sb="5" eb="7">
      <t>テイキョウ</t>
    </rPh>
    <rPh sb="7" eb="9">
      <t>サクセイ</t>
    </rPh>
    <rPh sb="9" eb="11">
      <t>ケイヒ</t>
    </rPh>
    <phoneticPr fontId="1"/>
  </si>
  <si>
    <t>h. スライド作製経費</t>
    <rPh sb="7" eb="9">
      <t>サクセイ</t>
    </rPh>
    <rPh sb="9" eb="11">
      <t>ケイヒ</t>
    </rPh>
    <phoneticPr fontId="1"/>
  </si>
  <si>
    <t>i. 治験薬等管理料</t>
    <rPh sb="3" eb="7">
      <t>チケンヤクナド</t>
    </rPh>
    <rPh sb="7" eb="9">
      <t>カンリ</t>
    </rPh>
    <rPh sb="9" eb="10">
      <t>リョウ</t>
    </rPh>
    <phoneticPr fontId="1"/>
  </si>
  <si>
    <t>j. 治験薬調製経費</t>
    <rPh sb="3" eb="6">
      <t>チケンヤク</t>
    </rPh>
    <rPh sb="6" eb="8">
      <t>チョウセイ</t>
    </rPh>
    <rPh sb="8" eb="10">
      <t>ケイヒ</t>
    </rPh>
    <phoneticPr fontId="1"/>
  </si>
  <si>
    <t>k. 検査管理料</t>
    <rPh sb="3" eb="7">
      <t>ケンサカンリ</t>
    </rPh>
    <rPh sb="7" eb="8">
      <t>リョウ</t>
    </rPh>
    <phoneticPr fontId="1"/>
  </si>
  <si>
    <t>l. 被験者の負担軽減費</t>
    <rPh sb="3" eb="6">
      <t>ヒケンシャ</t>
    </rPh>
    <rPh sb="7" eb="12">
      <t>フタンケイゲンヒ</t>
    </rPh>
    <phoneticPr fontId="1"/>
  </si>
  <si>
    <t>n. 管理費</t>
    <rPh sb="3" eb="5">
      <t>カンリ</t>
    </rPh>
    <rPh sb="5" eb="6">
      <t>ヒ</t>
    </rPh>
    <phoneticPr fontId="1"/>
  </si>
  <si>
    <t>（a ～ m の合計 ）×0.2</t>
    <rPh sb="8" eb="10">
      <t>ゴウケイ</t>
    </rPh>
    <phoneticPr fontId="1"/>
  </si>
  <si>
    <t>2025年9月改正</t>
    <rPh sb="4" eb="5">
      <t>ネン</t>
    </rPh>
    <rPh sb="6" eb="7">
      <t>ガツ</t>
    </rPh>
    <rPh sb="7" eb="9">
      <t>カイセイ</t>
    </rPh>
    <phoneticPr fontId="1"/>
  </si>
  <si>
    <t>九大書式経－1　別紙1</t>
    <rPh sb="0" eb="2">
      <t>キュウダイ</t>
    </rPh>
    <rPh sb="2" eb="4">
      <t>ショシキ</t>
    </rPh>
    <rPh sb="4" eb="5">
      <t>ケイ</t>
    </rPh>
    <rPh sb="8" eb="10">
      <t>ベッシ</t>
    </rPh>
    <phoneticPr fontId="1"/>
  </si>
  <si>
    <t>西暦          年    月    日</t>
    <rPh sb="0" eb="2">
      <t>セイレキ</t>
    </rPh>
    <rPh sb="12" eb="13">
      <t>ネン</t>
    </rPh>
    <rPh sb="17" eb="18">
      <t>ガツ</t>
    </rPh>
    <rPh sb="22" eb="23">
      <t>ニチ</t>
    </rPh>
    <phoneticPr fontId="1"/>
  </si>
  <si>
    <t>整理番号</t>
    <rPh sb="0" eb="4">
      <t>セイリバンゴウ</t>
    </rPh>
    <phoneticPr fontId="1"/>
  </si>
  <si>
    <t>区分</t>
    <rPh sb="0" eb="2">
      <t>クブン</t>
    </rPh>
    <phoneticPr fontId="1"/>
  </si>
  <si>
    <t>　■ 治験　　　 　□ 製造販売後臨床試験</t>
    <rPh sb="3" eb="5">
      <t>チケン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phoneticPr fontId="1"/>
  </si>
  <si>
    <t>　■ 医薬品　　　□医療機器　　　□再生医療等製品</t>
    <rPh sb="3" eb="6">
      <t>イヤクヒン</t>
    </rPh>
    <rPh sb="10" eb="12">
      <t>イリョウ</t>
    </rPh>
    <rPh sb="12" eb="14">
      <t>キキ</t>
    </rPh>
    <rPh sb="18" eb="20">
      <t>サイセイ</t>
    </rPh>
    <rPh sb="20" eb="22">
      <t>イリョウ</t>
    </rPh>
    <rPh sb="22" eb="23">
      <t>ナド</t>
    </rPh>
    <rPh sb="23" eb="25">
      <t>セイヒン</t>
    </rPh>
    <phoneticPr fontId="1"/>
  </si>
  <si>
    <t>　■ 新規契約　　□変更契約</t>
    <phoneticPr fontId="19"/>
  </si>
  <si>
    <t>支払明細書（マイルストーン設定表）</t>
    <rPh sb="0" eb="5">
      <t>シハライメイサイショ</t>
    </rPh>
    <rPh sb="13" eb="15">
      <t>セッテイ</t>
    </rPh>
    <rPh sb="15" eb="16">
      <t>ヒョウ</t>
    </rPh>
    <phoneticPr fontId="1"/>
  </si>
  <si>
    <t>※表示額はすべて消費税込みです。　　</t>
    <rPh sb="1" eb="3">
      <t>ヒョウジ</t>
    </rPh>
    <rPh sb="3" eb="4">
      <t>ガク</t>
    </rPh>
    <rPh sb="8" eb="11">
      <t>ショウヒゼイ</t>
    </rPh>
    <rPh sb="11" eb="12">
      <t>コ</t>
    </rPh>
    <phoneticPr fontId="19"/>
  </si>
  <si>
    <t>1．契約単位で算出する経費（固定費）</t>
    <rPh sb="2" eb="4">
      <t>ケイヤク</t>
    </rPh>
    <rPh sb="4" eb="6">
      <t>タンイ</t>
    </rPh>
    <rPh sb="7" eb="9">
      <t>サンシュツ</t>
    </rPh>
    <rPh sb="11" eb="13">
      <t>ケイヒ</t>
    </rPh>
    <rPh sb="14" eb="17">
      <t>コテイヒ</t>
    </rPh>
    <phoneticPr fontId="19"/>
  </si>
  <si>
    <t>請求のタイミング</t>
    <rPh sb="0" eb="2">
      <t>セイキュウ</t>
    </rPh>
    <phoneticPr fontId="19"/>
  </si>
  <si>
    <t>請求単価</t>
    <rPh sb="0" eb="2">
      <t>セイキュウ</t>
    </rPh>
    <rPh sb="2" eb="4">
      <t>タンカ</t>
    </rPh>
    <phoneticPr fontId="19"/>
  </si>
  <si>
    <t>初回契約時</t>
    <rPh sb="0" eb="2">
      <t>ショカイ</t>
    </rPh>
    <rPh sb="2" eb="4">
      <t>ケイヤク</t>
    </rPh>
    <rPh sb="4" eb="5">
      <t>ジ</t>
    </rPh>
    <phoneticPr fontId="19"/>
  </si>
  <si>
    <t>２年目以降、１年ごと</t>
    <rPh sb="1" eb="3">
      <t>ネンメ</t>
    </rPh>
    <rPh sb="2" eb="3">
      <t>メ</t>
    </rPh>
    <rPh sb="3" eb="5">
      <t>イコウ</t>
    </rPh>
    <phoneticPr fontId="19"/>
  </si>
  <si>
    <t>2．症例単位で算出する経費（変動費）</t>
    <rPh sb="2" eb="4">
      <t>ショウレイ</t>
    </rPh>
    <rPh sb="4" eb="6">
      <t>タンイ</t>
    </rPh>
    <rPh sb="7" eb="9">
      <t>サンシュツ</t>
    </rPh>
    <rPh sb="11" eb="13">
      <t>ケイヒ</t>
    </rPh>
    <rPh sb="14" eb="17">
      <t>ヘンドウヒ</t>
    </rPh>
    <phoneticPr fontId="19"/>
  </si>
  <si>
    <t>種類</t>
    <rPh sb="0" eb="2">
      <t>シュルイ</t>
    </rPh>
    <phoneticPr fontId="19"/>
  </si>
  <si>
    <t>費用請求発生ポイント</t>
    <rPh sb="0" eb="2">
      <t>ヒヨウ</t>
    </rPh>
    <rPh sb="2" eb="4">
      <t>セイキュウ</t>
    </rPh>
    <rPh sb="4" eb="6">
      <t>ハッセイ</t>
    </rPh>
    <phoneticPr fontId="19"/>
  </si>
  <si>
    <t>割合</t>
    <rPh sb="0" eb="2">
      <t>ワリアイ</t>
    </rPh>
    <phoneticPr fontId="19"/>
  </si>
  <si>
    <t>変動費1</t>
    <rPh sb="0" eb="2">
      <t>ヘンドウ</t>
    </rPh>
    <rPh sb="2" eb="3">
      <t>ヒ</t>
    </rPh>
    <phoneticPr fontId="19"/>
  </si>
  <si>
    <t>治験薬投与開始時（初回）</t>
    <rPh sb="0" eb="2">
      <t>チケン</t>
    </rPh>
    <rPh sb="2" eb="3">
      <t>ヤク</t>
    </rPh>
    <rPh sb="3" eb="5">
      <t>トウヨ</t>
    </rPh>
    <rPh sb="5" eb="7">
      <t>カイシ</t>
    </rPh>
    <rPh sb="7" eb="8">
      <t>ジ</t>
    </rPh>
    <rPh sb="9" eb="11">
      <t>ショカイ</t>
    </rPh>
    <phoneticPr fontId="19"/>
  </si>
  <si>
    <t>変動費2</t>
    <rPh sb="0" eb="2">
      <t>ヘンドウ</t>
    </rPh>
    <rPh sb="2" eb="3">
      <t>ヒ</t>
    </rPh>
    <phoneticPr fontId="19"/>
  </si>
  <si>
    <t>任意入力</t>
    <rPh sb="0" eb="4">
      <t>ニンイニュウリョク</t>
    </rPh>
    <phoneticPr fontId="19"/>
  </si>
  <si>
    <t>変動費3</t>
    <rPh sb="0" eb="2">
      <t>ヘンドウ</t>
    </rPh>
    <rPh sb="2" eb="3">
      <t>ヒ</t>
    </rPh>
    <phoneticPr fontId="19"/>
  </si>
  <si>
    <t>変動費4</t>
    <rPh sb="0" eb="2">
      <t>ヘンドウ</t>
    </rPh>
    <rPh sb="2" eb="3">
      <t>ヒ</t>
    </rPh>
    <phoneticPr fontId="19"/>
  </si>
  <si>
    <t>合計</t>
    <rPh sb="0" eb="2">
      <t>ゴウケイ</t>
    </rPh>
    <phoneticPr fontId="19"/>
  </si>
  <si>
    <t>―</t>
    <phoneticPr fontId="19"/>
  </si>
  <si>
    <t>* 投与開始時（初回）に50％、2回目以降は最大3回までマイルトーン期間を設定する。ただし、費用請求発生ポイント及び割合は、責任医師と治験依頼者による協議の上で定めるものとする。</t>
    <phoneticPr fontId="1"/>
  </si>
  <si>
    <t>3. 長期投与、延長サイクル費用</t>
    <rPh sb="3" eb="5">
      <t>チョウキ</t>
    </rPh>
    <rPh sb="5" eb="7">
      <t>トウヨ</t>
    </rPh>
    <rPh sb="8" eb="10">
      <t>エンチョウ</t>
    </rPh>
    <rPh sb="14" eb="16">
      <t>ヒヨウ</t>
    </rPh>
    <phoneticPr fontId="19"/>
  </si>
  <si>
    <t>請求単価</t>
    <rPh sb="0" eb="4">
      <t>セイキュウタンカ</t>
    </rPh>
    <phoneticPr fontId="19"/>
  </si>
  <si>
    <t>長期投与・　　延長サイクル</t>
    <rPh sb="0" eb="2">
      <t>チョウキ</t>
    </rPh>
    <rPh sb="2" eb="4">
      <t>トウヨ</t>
    </rPh>
    <rPh sb="7" eb="9">
      <t>エンチョウ</t>
    </rPh>
    <phoneticPr fontId="19"/>
  </si>
  <si>
    <t>任意入力</t>
    <rPh sb="0" eb="2">
      <t>ニンイ</t>
    </rPh>
    <rPh sb="2" eb="4">
      <t>ニュウリョク</t>
    </rPh>
    <phoneticPr fontId="19"/>
  </si>
  <si>
    <t>* 長期投与または延長サイクル治験の場合、マイルストーン期間終了後の請求単価を別途設定することが可能です。</t>
    <rPh sb="2" eb="4">
      <t>チョウキ</t>
    </rPh>
    <rPh sb="4" eb="6">
      <t>トウヨ</t>
    </rPh>
    <rPh sb="9" eb="11">
      <t>エンチョウ</t>
    </rPh>
    <rPh sb="15" eb="17">
      <t>チケン</t>
    </rPh>
    <rPh sb="18" eb="20">
      <t>バアイ</t>
    </rPh>
    <rPh sb="34" eb="36">
      <t>セイキュウ</t>
    </rPh>
    <rPh sb="36" eb="38">
      <t>タンカ</t>
    </rPh>
    <rPh sb="39" eb="41">
      <t>ベット</t>
    </rPh>
    <rPh sb="41" eb="43">
      <t>セッテイ</t>
    </rPh>
    <rPh sb="48" eb="50">
      <t>カノウ</t>
    </rPh>
    <phoneticPr fontId="1"/>
  </si>
  <si>
    <t>4. 観察期脱落費用</t>
    <rPh sb="3" eb="8">
      <t>カンサツキダツラク</t>
    </rPh>
    <rPh sb="8" eb="10">
      <t>ヒヨウ</t>
    </rPh>
    <phoneticPr fontId="19"/>
  </si>
  <si>
    <t>脱落症例発生時</t>
    <rPh sb="0" eb="2">
      <t>ダツラク</t>
    </rPh>
    <rPh sb="2" eb="4">
      <t>ショウレイ</t>
    </rPh>
    <rPh sb="4" eb="6">
      <t>ハッセイ</t>
    </rPh>
    <rPh sb="6" eb="7">
      <t>ジ</t>
    </rPh>
    <phoneticPr fontId="19"/>
  </si>
  <si>
    <t>(責任医師)</t>
    <rPh sb="1" eb="5">
      <t>セキニンイシ</t>
    </rPh>
    <phoneticPr fontId="1"/>
  </si>
  <si>
    <t>所　属：</t>
    <rPh sb="0" eb="1">
      <t>ショ</t>
    </rPh>
    <rPh sb="2" eb="3">
      <t>ゾク</t>
    </rPh>
    <phoneticPr fontId="1"/>
  </si>
  <si>
    <t>氏　名：</t>
    <rPh sb="0" eb="1">
      <t>シ</t>
    </rPh>
    <rPh sb="2" eb="3">
      <t>メイ</t>
    </rPh>
    <phoneticPr fontId="1"/>
  </si>
  <si>
    <t>　印</t>
    <phoneticPr fontId="1"/>
  </si>
  <si>
    <t>九大書式ポ－1</t>
    <rPh sb="0" eb="2">
      <t>キュウダイ</t>
    </rPh>
    <rPh sb="2" eb="4">
      <t>ショシキ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</si>
  <si>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</si>
  <si>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整理番号</t>
    <rPh sb="0" eb="2">
      <t>セイリ</t>
    </rPh>
    <rPh sb="2" eb="4">
      <t>バンゴウ</t>
    </rPh>
    <phoneticPr fontId="1"/>
  </si>
  <si>
    <t>■治験　　 □製造販売後臨床試験</t>
    <rPh sb="1" eb="3">
      <t>チケン</t>
    </rPh>
    <rPh sb="7" eb="9">
      <t>セイゾウ</t>
    </rPh>
    <rPh sb="9" eb="11">
      <t>ハンバイ</t>
    </rPh>
    <rPh sb="11" eb="12">
      <t>ゴ</t>
    </rPh>
    <rPh sb="12" eb="14">
      <t>リンショウ</t>
    </rPh>
    <rPh sb="14" eb="16">
      <t>シケン</t>
    </rPh>
    <phoneticPr fontId="1"/>
  </si>
  <si>
    <t>■医薬品　□医療機器　□再生医療等製品</t>
    <rPh sb="1" eb="4">
      <t>イヤクヒン</t>
    </rPh>
    <rPh sb="6" eb="8">
      <t>イリョウ</t>
    </rPh>
    <rPh sb="8" eb="10">
      <t>キキ</t>
    </rPh>
    <rPh sb="12" eb="19">
      <t>サイセイイリョウトウセイヒン</t>
    </rPh>
    <phoneticPr fontId="1"/>
  </si>
  <si>
    <t>■新規契約　　□変更契約</t>
    <rPh sb="1" eb="3">
      <t>シンキ</t>
    </rPh>
    <rPh sb="3" eb="5">
      <t>ケイヤク</t>
    </rPh>
    <rPh sb="8" eb="10">
      <t>ヘンコウ</t>
    </rPh>
    <rPh sb="10" eb="12">
      <t>ケイヤク</t>
    </rPh>
    <phoneticPr fontId="1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</si>
  <si>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rPh sb="13" eb="14">
      <t>スウ</t>
    </rPh>
    <phoneticPr fontId="1"/>
  </si>
  <si>
    <t>①</t>
    <phoneticPr fontId="1"/>
  </si>
  <si>
    <t>臨床試験研究経費 ： （ポイント①×8,000円×症例数×1.10）</t>
    <rPh sb="0" eb="2">
      <t>リンショウ</t>
    </rPh>
    <rPh sb="2" eb="4">
      <t>シケン</t>
    </rPh>
    <rPh sb="4" eb="6">
      <t>ケンキュウ</t>
    </rPh>
    <rPh sb="6" eb="8">
      <t>ケイヒ</t>
    </rPh>
    <phoneticPr fontId="1"/>
  </si>
  <si>
    <t>要素</t>
    <rPh sb="0" eb="2">
      <t>ヨウソ</t>
    </rPh>
    <phoneticPr fontId="1"/>
  </si>
  <si>
    <t>ウエイト</t>
    <phoneticPr fontId="1"/>
  </si>
  <si>
    <t>I
（ウエイト×1）</t>
    <phoneticPr fontId="1"/>
  </si>
  <si>
    <t>Ⅱ
（ウエイト×3）</t>
    <phoneticPr fontId="1"/>
  </si>
  <si>
    <t>Ⅲ
（ウエイト×5）</t>
    <phoneticPr fontId="1"/>
  </si>
  <si>
    <t>Ⅳ
（ウエイト×10）</t>
    <phoneticPr fontId="1"/>
  </si>
  <si>
    <t>Ⅴ
（ウエイト×15）</t>
    <phoneticPr fontId="1"/>
  </si>
  <si>
    <t>ポイント</t>
    <phoneticPr fontId="1"/>
  </si>
  <si>
    <t>A</t>
    <phoneticPr fontId="1"/>
  </si>
  <si>
    <t>対象疾患の重篤度</t>
    <rPh sb="0" eb="2">
      <t>タイショウ</t>
    </rPh>
    <rPh sb="2" eb="4">
      <t>シッカン</t>
    </rPh>
    <rPh sb="5" eb="7">
      <t>ジュウトク</t>
    </rPh>
    <rPh sb="7" eb="8">
      <t>ド</t>
    </rPh>
    <phoneticPr fontId="1"/>
  </si>
  <si>
    <t>軽度</t>
    <rPh sb="0" eb="2">
      <t>ケイド</t>
    </rPh>
    <phoneticPr fontId="1"/>
  </si>
  <si>
    <t>中等度</t>
    <rPh sb="0" eb="2">
      <t>チュウトウ</t>
    </rPh>
    <rPh sb="2" eb="3">
      <t>ド</t>
    </rPh>
    <phoneticPr fontId="1"/>
  </si>
  <si>
    <t>重症・重篤</t>
    <rPh sb="0" eb="2">
      <t>ジュウショウ</t>
    </rPh>
    <rPh sb="3" eb="5">
      <t>ジュウトク</t>
    </rPh>
    <phoneticPr fontId="1"/>
  </si>
  <si>
    <t>B</t>
    <phoneticPr fontId="1"/>
  </si>
  <si>
    <t>入院・外来の状況</t>
    <rPh sb="0" eb="2">
      <t>ニュウイン</t>
    </rPh>
    <rPh sb="3" eb="5">
      <t>ガイライ</t>
    </rPh>
    <rPh sb="6" eb="8">
      <t>ジョウキョウ</t>
    </rPh>
    <phoneticPr fontId="1"/>
  </si>
  <si>
    <t>外来</t>
    <rPh sb="0" eb="2">
      <t>ガイライ</t>
    </rPh>
    <phoneticPr fontId="1"/>
  </si>
  <si>
    <t>入院</t>
    <rPh sb="0" eb="2">
      <t>ニュウイン</t>
    </rPh>
    <phoneticPr fontId="1"/>
  </si>
  <si>
    <t>C</t>
    <phoneticPr fontId="1"/>
  </si>
  <si>
    <t>治験薬製造承認の状況</t>
    <rPh sb="0" eb="2">
      <t>チケン</t>
    </rPh>
    <rPh sb="2" eb="3">
      <t>ヤク</t>
    </rPh>
    <rPh sb="3" eb="5">
      <t>セイゾウ</t>
    </rPh>
    <rPh sb="5" eb="7">
      <t>ショウニン</t>
    </rPh>
    <rPh sb="8" eb="10">
      <t>ジョウキョウ</t>
    </rPh>
    <phoneticPr fontId="1"/>
  </si>
  <si>
    <t>他の適応で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1"/>
  </si>
  <si>
    <t>同一適応で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1"/>
  </si>
  <si>
    <t>未承認</t>
    <rPh sb="0" eb="3">
      <t>ミショウニン</t>
    </rPh>
    <phoneticPr fontId="1"/>
  </si>
  <si>
    <t>D</t>
    <phoneticPr fontId="1"/>
  </si>
  <si>
    <t>相の種類</t>
    <rPh sb="0" eb="1">
      <t>ソウ</t>
    </rPh>
    <rPh sb="2" eb="4">
      <t>シュルイ</t>
    </rPh>
    <phoneticPr fontId="1"/>
  </si>
  <si>
    <t>Ⅱ相・Ⅲ相</t>
    <rPh sb="1" eb="2">
      <t>ソウ</t>
    </rPh>
    <rPh sb="4" eb="5">
      <t>ソウ</t>
    </rPh>
    <phoneticPr fontId="1"/>
  </si>
  <si>
    <t>Ⅰ相</t>
    <rPh sb="1" eb="2">
      <t>ソウ</t>
    </rPh>
    <phoneticPr fontId="1"/>
  </si>
  <si>
    <t>E</t>
    <phoneticPr fontId="1"/>
  </si>
  <si>
    <t>デザイン</t>
    <phoneticPr fontId="1"/>
  </si>
  <si>
    <t>オープン</t>
    <phoneticPr fontId="1"/>
  </si>
  <si>
    <t>単盲検</t>
    <rPh sb="0" eb="1">
      <t>タン</t>
    </rPh>
    <rPh sb="1" eb="2">
      <t>モウ</t>
    </rPh>
    <rPh sb="2" eb="3">
      <t>ケン</t>
    </rPh>
    <phoneticPr fontId="1"/>
  </si>
  <si>
    <t>二重盲検</t>
    <rPh sb="0" eb="2">
      <t>ニジュウ</t>
    </rPh>
    <rPh sb="2" eb="3">
      <t>モウ</t>
    </rPh>
    <rPh sb="3" eb="4">
      <t>ケン</t>
    </rPh>
    <phoneticPr fontId="1"/>
  </si>
  <si>
    <t>F</t>
    <phoneticPr fontId="1"/>
  </si>
  <si>
    <t>プラセボの使用</t>
    <rPh sb="5" eb="7">
      <t>シヨウ</t>
    </rPh>
    <phoneticPr fontId="1"/>
  </si>
  <si>
    <t>使　用</t>
    <rPh sb="0" eb="1">
      <t>シ</t>
    </rPh>
    <rPh sb="2" eb="3">
      <t>ヨウ</t>
    </rPh>
    <phoneticPr fontId="1"/>
  </si>
  <si>
    <t>G</t>
    <phoneticPr fontId="1"/>
  </si>
  <si>
    <t>併用薬の使用</t>
    <rPh sb="0" eb="2">
      <t>ヘイヨウ</t>
    </rPh>
    <rPh sb="2" eb="3">
      <t>ヤク</t>
    </rPh>
    <rPh sb="4" eb="6">
      <t>シヨウ</t>
    </rPh>
    <phoneticPr fontId="1"/>
  </si>
  <si>
    <t>同効薬でも
不変使用可</t>
    <rPh sb="0" eb="1">
      <t>ドウ</t>
    </rPh>
    <rPh sb="1" eb="2">
      <t>コウ</t>
    </rPh>
    <rPh sb="2" eb="3">
      <t>ヤク</t>
    </rPh>
    <rPh sb="6" eb="8">
      <t>フヘン</t>
    </rPh>
    <rPh sb="8" eb="10">
      <t>シヨウ</t>
    </rPh>
    <rPh sb="10" eb="11">
      <t>カ</t>
    </rPh>
    <phoneticPr fontId="1"/>
  </si>
  <si>
    <t>同効薬のみ
禁止</t>
    <rPh sb="0" eb="1">
      <t>ドウ</t>
    </rPh>
    <rPh sb="1" eb="2">
      <t>コウ</t>
    </rPh>
    <rPh sb="2" eb="3">
      <t>ヤク</t>
    </rPh>
    <rPh sb="6" eb="8">
      <t>キンシ</t>
    </rPh>
    <phoneticPr fontId="1"/>
  </si>
  <si>
    <t>全面禁止</t>
    <rPh sb="0" eb="2">
      <t>ゼンメン</t>
    </rPh>
    <rPh sb="2" eb="4">
      <t>キンシ</t>
    </rPh>
    <phoneticPr fontId="1"/>
  </si>
  <si>
    <t>H</t>
    <phoneticPr fontId="1"/>
  </si>
  <si>
    <t>治験薬の投与経路</t>
    <rPh sb="0" eb="2">
      <t>チケン</t>
    </rPh>
    <rPh sb="2" eb="3">
      <t>ヤク</t>
    </rPh>
    <rPh sb="4" eb="6">
      <t>トウヨ</t>
    </rPh>
    <rPh sb="6" eb="8">
      <t>ケイロ</t>
    </rPh>
    <phoneticPr fontId="1"/>
  </si>
  <si>
    <t>内用・外用</t>
    <rPh sb="0" eb="2">
      <t>ナイヨウ</t>
    </rPh>
    <rPh sb="3" eb="5">
      <t>ガイヨウ</t>
    </rPh>
    <phoneticPr fontId="1"/>
  </si>
  <si>
    <t>皮下・筋注</t>
    <rPh sb="0" eb="2">
      <t>ヒカ</t>
    </rPh>
    <rPh sb="3" eb="4">
      <t>キン</t>
    </rPh>
    <rPh sb="4" eb="5">
      <t>チュウ</t>
    </rPh>
    <phoneticPr fontId="1"/>
  </si>
  <si>
    <t>静注・特殊</t>
    <rPh sb="0" eb="1">
      <t>セイ</t>
    </rPh>
    <rPh sb="1" eb="2">
      <t>チュウ</t>
    </rPh>
    <rPh sb="3" eb="5">
      <t>トクシュ</t>
    </rPh>
    <phoneticPr fontId="1"/>
  </si>
  <si>
    <t>I</t>
    <phoneticPr fontId="1"/>
  </si>
  <si>
    <t>治験薬の投与期間</t>
    <rPh sb="0" eb="2">
      <t>チケン</t>
    </rPh>
    <rPh sb="2" eb="3">
      <t>ヤク</t>
    </rPh>
    <rPh sb="4" eb="6">
      <t>トウヨ</t>
    </rPh>
    <rPh sb="6" eb="8">
      <t>キカン</t>
    </rPh>
    <phoneticPr fontId="1"/>
  </si>
  <si>
    <t>４週間以内</t>
    <rPh sb="1" eb="3">
      <t>シュウカン</t>
    </rPh>
    <rPh sb="3" eb="5">
      <t>イナイ</t>
    </rPh>
    <phoneticPr fontId="1"/>
  </si>
  <si>
    <t>５～２４週</t>
    <rPh sb="4" eb="5">
      <t>シュウ</t>
    </rPh>
    <phoneticPr fontId="1"/>
  </si>
  <si>
    <r>
      <rPr>
        <sz val="6"/>
        <rFont val="ＭＳ Ｐゴシック"/>
        <family val="3"/>
        <charset val="128"/>
      </rPr>
      <t>　　</t>
    </r>
    <r>
      <rPr>
        <sz val="8"/>
        <rFont val="ＭＳ Ｐゴシック"/>
        <family val="3"/>
        <charset val="128"/>
      </rPr>
      <t>（※）</t>
    </r>
    <r>
      <rPr>
        <sz val="11"/>
        <color theme="1"/>
        <rFont val="ＭＳ Ｐゴシック"/>
        <family val="3"/>
        <charset val="128"/>
        <scheme val="minor"/>
      </rPr>
      <t xml:space="preserve">
　　２５週以上</t>
    </r>
    <rPh sb="10" eb="11">
      <t>シュウ</t>
    </rPh>
    <rPh sb="11" eb="13">
      <t>イジョウ</t>
    </rPh>
    <phoneticPr fontId="1"/>
  </si>
  <si>
    <t>⇒Ⅲで52週以上の場合、1症例あたりの投与期間</t>
    <rPh sb="5" eb="8">
      <t>シュウイジョウ</t>
    </rPh>
    <rPh sb="9" eb="11">
      <t>バアイ</t>
    </rPh>
    <rPh sb="13" eb="15">
      <t>ショウレイ</t>
    </rPh>
    <rPh sb="19" eb="21">
      <t>トウヨ</t>
    </rPh>
    <rPh sb="21" eb="23">
      <t>キカン</t>
    </rPh>
    <phoneticPr fontId="1"/>
  </si>
  <si>
    <t>（</t>
    <phoneticPr fontId="1"/>
  </si>
  <si>
    <t>）週</t>
    <rPh sb="1" eb="2">
      <t>シュウ</t>
    </rPh>
    <phoneticPr fontId="1"/>
  </si>
  <si>
    <t>J</t>
    <phoneticPr fontId="1"/>
  </si>
  <si>
    <t>被験者層</t>
    <rPh sb="0" eb="3">
      <t>ヒケンシャ</t>
    </rPh>
    <rPh sb="3" eb="4">
      <t>ソウ</t>
    </rPh>
    <phoneticPr fontId="1"/>
  </si>
  <si>
    <t>成人</t>
    <rPh sb="0" eb="2">
      <t>セイジン</t>
    </rPh>
    <phoneticPr fontId="1"/>
  </si>
  <si>
    <t>小児、成人
（高齢者、肝、
腎障害等合併有）</t>
    <rPh sb="0" eb="2">
      <t>ショウニ</t>
    </rPh>
    <rPh sb="3" eb="5">
      <t>セイジン</t>
    </rPh>
    <rPh sb="7" eb="10">
      <t>コウレイシャ</t>
    </rPh>
    <rPh sb="11" eb="12">
      <t>カン</t>
    </rPh>
    <rPh sb="14" eb="15">
      <t>ジン</t>
    </rPh>
    <rPh sb="15" eb="18">
      <t>ショウガイトウ</t>
    </rPh>
    <rPh sb="18" eb="20">
      <t>ガッペイ</t>
    </rPh>
    <rPh sb="20" eb="21">
      <t>ユウ</t>
    </rPh>
    <phoneticPr fontId="1"/>
  </si>
  <si>
    <t>乳児・新生児</t>
    <rPh sb="0" eb="2">
      <t>ニュウジ</t>
    </rPh>
    <rPh sb="3" eb="6">
      <t>シンセイジ</t>
    </rPh>
    <phoneticPr fontId="1"/>
  </si>
  <si>
    <t>K</t>
    <phoneticPr fontId="1"/>
  </si>
  <si>
    <r>
      <t xml:space="preserve">被験者層の選出
</t>
    </r>
    <r>
      <rPr>
        <sz val="9"/>
        <rFont val="ＭＳ Ｐゴシック"/>
        <family val="3"/>
        <charset val="128"/>
      </rPr>
      <t>（適格+除外基準数）</t>
    </r>
    <rPh sb="0" eb="3">
      <t>ヒケンシャ</t>
    </rPh>
    <rPh sb="3" eb="4">
      <t>ソウ</t>
    </rPh>
    <rPh sb="5" eb="7">
      <t>センシュツ</t>
    </rPh>
    <rPh sb="9" eb="11">
      <t>テキカク</t>
    </rPh>
    <rPh sb="12" eb="14">
      <t>ジョガイ</t>
    </rPh>
    <rPh sb="14" eb="16">
      <t>キジュン</t>
    </rPh>
    <rPh sb="16" eb="17">
      <t>スウ</t>
    </rPh>
    <phoneticPr fontId="1"/>
  </si>
  <si>
    <t>１９以下</t>
    <rPh sb="2" eb="4">
      <t>イカ</t>
    </rPh>
    <phoneticPr fontId="1"/>
  </si>
  <si>
    <t>２０～２９</t>
    <phoneticPr fontId="1"/>
  </si>
  <si>
    <t>３０以上</t>
    <rPh sb="2" eb="4">
      <t>イジョウ</t>
    </rPh>
    <phoneticPr fontId="1"/>
  </si>
  <si>
    <t>L</t>
    <phoneticPr fontId="1"/>
  </si>
  <si>
    <t>規定来院回数</t>
    <rPh sb="0" eb="2">
      <t>キテイ</t>
    </rPh>
    <rPh sb="2" eb="4">
      <t>ライイン</t>
    </rPh>
    <rPh sb="4" eb="6">
      <t>カイスウ</t>
    </rPh>
    <phoneticPr fontId="1"/>
  </si>
  <si>
    <t>４以下</t>
    <rPh sb="1" eb="3">
      <t>イカ</t>
    </rPh>
    <phoneticPr fontId="1"/>
  </si>
  <si>
    <t>５～９</t>
    <phoneticPr fontId="1"/>
  </si>
  <si>
    <t>１０～１９</t>
    <phoneticPr fontId="1"/>
  </si>
  <si>
    <t>２０～４４</t>
    <phoneticPr fontId="1"/>
  </si>
  <si>
    <t>４５以上</t>
    <rPh sb="2" eb="4">
      <t>イジョウ</t>
    </rPh>
    <phoneticPr fontId="1"/>
  </si>
  <si>
    <t>M</t>
    <phoneticPr fontId="1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</si>
  <si>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1"/>
  </si>
  <si>
    <t>１０以上</t>
    <rPh sb="2" eb="4">
      <t>イジョウ</t>
    </rPh>
    <phoneticPr fontId="1"/>
  </si>
  <si>
    <t>N</t>
    <phoneticPr fontId="1"/>
  </si>
  <si>
    <t>一般的臨床検査＋
非侵襲的機能検査及び
画像診断項目数</t>
    <rPh sb="0" eb="3">
      <t>イッパンテキ</t>
    </rPh>
    <rPh sb="3" eb="5">
      <t>リンショウ</t>
    </rPh>
    <rPh sb="5" eb="7">
      <t>ケンサ</t>
    </rPh>
    <rPh sb="9" eb="10">
      <t>ヒ</t>
    </rPh>
    <rPh sb="10" eb="11">
      <t>シン</t>
    </rPh>
    <rPh sb="11" eb="12">
      <t>シュウ</t>
    </rPh>
    <rPh sb="12" eb="13">
      <t>テキ</t>
    </rPh>
    <rPh sb="13" eb="15">
      <t>キノウ</t>
    </rPh>
    <rPh sb="15" eb="17">
      <t>ケンサ</t>
    </rPh>
    <rPh sb="17" eb="18">
      <t>オヨ</t>
    </rPh>
    <rPh sb="20" eb="22">
      <t>ガゾウ</t>
    </rPh>
    <rPh sb="22" eb="24">
      <t>シンダン</t>
    </rPh>
    <rPh sb="24" eb="27">
      <t>コウモクスウ</t>
    </rPh>
    <phoneticPr fontId="1"/>
  </si>
  <si>
    <t>３９以下</t>
    <rPh sb="2" eb="4">
      <t>イカ</t>
    </rPh>
    <phoneticPr fontId="1"/>
  </si>
  <si>
    <t>４０～６９</t>
    <phoneticPr fontId="1"/>
  </si>
  <si>
    <t>７０以上</t>
    <rPh sb="2" eb="4">
      <t>イジョウ</t>
    </rPh>
    <phoneticPr fontId="1"/>
  </si>
  <si>
    <t>O</t>
    <phoneticPr fontId="1"/>
  </si>
  <si>
    <t>侵襲的機能検査及び
画像診断頻度</t>
    <rPh sb="0" eb="1">
      <t>シン</t>
    </rPh>
    <rPh sb="1" eb="2">
      <t>シュウ</t>
    </rPh>
    <rPh sb="2" eb="3">
      <t>テキ</t>
    </rPh>
    <rPh sb="3" eb="5">
      <t>キノウ</t>
    </rPh>
    <rPh sb="5" eb="7">
      <t>ケンサ</t>
    </rPh>
    <rPh sb="7" eb="8">
      <t>オヨ</t>
    </rPh>
    <rPh sb="10" eb="12">
      <t>ガゾウ</t>
    </rPh>
    <rPh sb="12" eb="14">
      <t>シンダン</t>
    </rPh>
    <rPh sb="14" eb="16">
      <t>ヒンド</t>
    </rPh>
    <phoneticPr fontId="1"/>
  </si>
  <si>
    <t>１年に
１回未満</t>
    <rPh sb="1" eb="2">
      <t>ネン</t>
    </rPh>
    <rPh sb="5" eb="6">
      <t>カイ</t>
    </rPh>
    <rPh sb="6" eb="8">
      <t>ミマン</t>
    </rPh>
    <phoneticPr fontId="1"/>
  </si>
  <si>
    <t>３ヶ月～
１年に１回</t>
    <rPh sb="2" eb="3">
      <t>ゲツ</t>
    </rPh>
    <rPh sb="6" eb="7">
      <t>ネン</t>
    </rPh>
    <rPh sb="9" eb="10">
      <t>カイ</t>
    </rPh>
    <phoneticPr fontId="1"/>
  </si>
  <si>
    <t>１～２ヶ月
に１回</t>
    <rPh sb="4" eb="5">
      <t>ゲツ</t>
    </rPh>
    <rPh sb="8" eb="9">
      <t>カイ</t>
    </rPh>
    <phoneticPr fontId="1"/>
  </si>
  <si>
    <t>１ヶ月に
２回以上</t>
    <rPh sb="2" eb="3">
      <t>ゲツ</t>
    </rPh>
    <rPh sb="6" eb="7">
      <t>カイ</t>
    </rPh>
    <rPh sb="7" eb="9">
      <t>イジョウ</t>
    </rPh>
    <phoneticPr fontId="1"/>
  </si>
  <si>
    <t>P</t>
    <phoneticPr fontId="1"/>
  </si>
  <si>
    <t>外注検体処理</t>
    <rPh sb="0" eb="2">
      <t>ガイチュウ</t>
    </rPh>
    <rPh sb="2" eb="4">
      <t>ケンタイ</t>
    </rPh>
    <rPh sb="4" eb="6">
      <t>ショリ</t>
    </rPh>
    <phoneticPr fontId="1"/>
  </si>
  <si>
    <t>有り</t>
    <rPh sb="0" eb="1">
      <t>ア</t>
    </rPh>
    <phoneticPr fontId="1"/>
  </si>
  <si>
    <t>Q</t>
    <phoneticPr fontId="1"/>
  </si>
  <si>
    <t>PK等の特殊検査の
ための検体採取回数</t>
    <rPh sb="2" eb="3">
      <t>トウ</t>
    </rPh>
    <rPh sb="4" eb="6">
      <t>トクシュ</t>
    </rPh>
    <rPh sb="6" eb="8">
      <t>ケンサ</t>
    </rPh>
    <rPh sb="13" eb="15">
      <t>ケンタイ</t>
    </rPh>
    <rPh sb="15" eb="17">
      <t>サイシュ</t>
    </rPh>
    <rPh sb="17" eb="19">
      <t>カイスウ</t>
    </rPh>
    <phoneticPr fontId="1"/>
  </si>
  <si>
    <t xml:space="preserve"> 回</t>
    <rPh sb="1" eb="2">
      <t>カイ</t>
    </rPh>
    <phoneticPr fontId="1"/>
  </si>
  <si>
    <t>R</t>
    <phoneticPr fontId="1"/>
  </si>
  <si>
    <t>生検回数</t>
    <rPh sb="0" eb="1">
      <t>セイ</t>
    </rPh>
    <rPh sb="1" eb="2">
      <t>ケン</t>
    </rPh>
    <rPh sb="2" eb="4">
      <t>カイスウ</t>
    </rPh>
    <phoneticPr fontId="1"/>
  </si>
  <si>
    <t>Ｓ</t>
    <phoneticPr fontId="1"/>
  </si>
  <si>
    <t>国際共同試験</t>
    <rPh sb="0" eb="2">
      <t>コクサイ</t>
    </rPh>
    <rPh sb="2" eb="4">
      <t>キョウドウ</t>
    </rPh>
    <rPh sb="4" eb="6">
      <t>シケン</t>
    </rPh>
    <phoneticPr fontId="1"/>
  </si>
  <si>
    <t>該当</t>
    <rPh sb="0" eb="2">
      <t>ガイトウ</t>
    </rPh>
    <phoneticPr fontId="1"/>
  </si>
  <si>
    <t>Ｔ</t>
    <phoneticPr fontId="1"/>
  </si>
  <si>
    <t>非盲検協力者</t>
    <rPh sb="0" eb="1">
      <t>ヒ</t>
    </rPh>
    <rPh sb="1" eb="3">
      <t>モウケン</t>
    </rPh>
    <rPh sb="3" eb="5">
      <t>キョウリョク</t>
    </rPh>
    <rPh sb="5" eb="6">
      <t>シャ</t>
    </rPh>
    <phoneticPr fontId="1"/>
  </si>
  <si>
    <t>必要</t>
    <rPh sb="0" eb="2">
      <t>ヒツヨウ</t>
    </rPh>
    <phoneticPr fontId="1"/>
  </si>
  <si>
    <t>Ｕ</t>
    <phoneticPr fontId="1"/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</si>
  <si>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1"/>
  </si>
  <si>
    <t>合　　　計</t>
    <rPh sb="0" eb="1">
      <t>ゴウ</t>
    </rPh>
    <rPh sb="4" eb="5">
      <t>ケイ</t>
    </rPh>
    <phoneticPr fontId="1"/>
  </si>
  <si>
    <t>１症例あたりのポイント</t>
    <rPh sb="1" eb="3">
      <t>ショウレイ</t>
    </rPh>
    <phoneticPr fontId="1"/>
  </si>
  <si>
    <t>　　　　　　　　　①</t>
    <phoneticPr fontId="1"/>
  </si>
  <si>
    <t>部分に○印を入力していただくと、自動的に計算されます。</t>
    <rPh sb="0" eb="2">
      <t>ブブン</t>
    </rPh>
    <rPh sb="4" eb="5">
      <t>シルシ</t>
    </rPh>
    <rPh sb="6" eb="8">
      <t>ニュウリョク</t>
    </rPh>
    <rPh sb="16" eb="19">
      <t>ジドウテキ</t>
    </rPh>
    <rPh sb="20" eb="22">
      <t>ケイサン</t>
    </rPh>
    <phoneticPr fontId="1"/>
  </si>
  <si>
    <t>　</t>
    <phoneticPr fontId="1"/>
  </si>
  <si>
    <t>（ Ｑ , Ｒ の項目は回数を入力してください。）</t>
    <rPh sb="9" eb="11">
      <t>コウモク</t>
    </rPh>
    <rPh sb="12" eb="14">
      <t>カイスウ</t>
    </rPh>
    <rPh sb="15" eb="17">
      <t>ニュウリョク</t>
    </rPh>
    <phoneticPr fontId="1"/>
  </si>
  <si>
    <t>※</t>
    <phoneticPr fontId="1"/>
  </si>
  <si>
    <t>「Ｉ．治験薬の投与期間」について</t>
    <rPh sb="3" eb="5">
      <t>チケン</t>
    </rPh>
    <rPh sb="5" eb="6">
      <t>ヤク</t>
    </rPh>
    <rPh sb="7" eb="9">
      <t>トウヨ</t>
    </rPh>
    <rPh sb="9" eb="11">
      <t>キカン</t>
    </rPh>
    <phoneticPr fontId="1"/>
  </si>
  <si>
    <t>52週以上の場合は52週毎に10ポイントを加算します。（52週以上の場合はポイントを計算し手入力してください。）</t>
  </si>
  <si>
    <t>・25～51週→10ポイント</t>
    <phoneticPr fontId="1"/>
  </si>
  <si>
    <t xml:space="preserve"> 52週～103週→10ポイント＋10ポイント</t>
    <rPh sb="3" eb="4">
      <t>シュウ</t>
    </rPh>
    <rPh sb="8" eb="9">
      <t>シュウ</t>
    </rPh>
    <phoneticPr fontId="1"/>
  </si>
  <si>
    <t>104週～155週→10ポイント＋20ポイント</t>
    <rPh sb="3" eb="4">
      <t>シュウ</t>
    </rPh>
    <rPh sb="8" eb="9">
      <t>シュウ</t>
    </rPh>
    <phoneticPr fontId="1"/>
  </si>
  <si>
    <t>156週～207週→10ポイント＋30ポイント</t>
    <rPh sb="3" eb="4">
      <t>シュウ</t>
    </rPh>
    <rPh sb="8" eb="9">
      <t>シュウ</t>
    </rPh>
    <phoneticPr fontId="1"/>
  </si>
  <si>
    <t>…</t>
    <phoneticPr fontId="1"/>
  </si>
  <si>
    <t>九大書式ポ－2</t>
    <rPh sb="0" eb="2">
      <t>キュウダイ</t>
    </rPh>
    <rPh sb="2" eb="4">
      <t>ショシキ</t>
    </rPh>
    <phoneticPr fontId="1"/>
  </si>
  <si>
    <t>■治験　  □製造販売後臨床試験</t>
    <rPh sb="1" eb="3">
      <t>チケン</t>
    </rPh>
    <rPh sb="7" eb="9">
      <t>セイゾウ</t>
    </rPh>
    <rPh sb="9" eb="11">
      <t>ハンバイ</t>
    </rPh>
    <rPh sb="11" eb="12">
      <t>ゴ</t>
    </rPh>
    <rPh sb="12" eb="14">
      <t>リンショウ</t>
    </rPh>
    <rPh sb="14" eb="16">
      <t>シケン</t>
    </rPh>
    <phoneticPr fontId="1"/>
  </si>
  <si>
    <t>■医薬品　□医療機器　□再生医療等製品</t>
    <rPh sb="1" eb="4">
      <t>イヤクヒン</t>
    </rPh>
    <rPh sb="6" eb="8">
      <t>イリョウ</t>
    </rPh>
    <rPh sb="8" eb="10">
      <t>キキ</t>
    </rPh>
    <phoneticPr fontId="1"/>
  </si>
  <si>
    <t>■新規契約　□変更契約</t>
    <rPh sb="1" eb="3">
      <t>シンキ</t>
    </rPh>
    <rPh sb="3" eb="5">
      <t>ケイヤク</t>
    </rPh>
    <rPh sb="7" eb="9">
      <t>ヘンコウ</t>
    </rPh>
    <rPh sb="9" eb="11">
      <t>ケイヤク</t>
    </rPh>
    <phoneticPr fontId="1"/>
  </si>
  <si>
    <t>治験経費積算内訳（ポイント数）</t>
    <phoneticPr fontId="1"/>
  </si>
  <si>
    <t>②画像提供作製経費　　　　　　　　　　　　　　　　　　　　　　　　　　　　　　　　　　　　　　</t>
    <rPh sb="1" eb="3">
      <t>ガゾウ</t>
    </rPh>
    <rPh sb="3" eb="5">
      <t>テイキョウ</t>
    </rPh>
    <rPh sb="5" eb="7">
      <t>サクセイ</t>
    </rPh>
    <rPh sb="7" eb="9">
      <t>ケイヒ</t>
    </rPh>
    <phoneticPr fontId="1"/>
  </si>
  <si>
    <t>　（ポイント②×6,000円×症例数×1.10）</t>
    <phoneticPr fontId="1"/>
  </si>
  <si>
    <t>（  有  ・  無  ）</t>
    <rPh sb="3" eb="4">
      <t>アリ</t>
    </rPh>
    <phoneticPr fontId="1"/>
  </si>
  <si>
    <t>要　　　　　　素</t>
  </si>
  <si>
    <t>Ⅰ
(ウエイト×1）</t>
    <phoneticPr fontId="1"/>
  </si>
  <si>
    <t>Ⅱ
(ウエイト×2）</t>
    <phoneticPr fontId="1"/>
  </si>
  <si>
    <t>Ⅲ
(ウエイト×3）</t>
    <phoneticPr fontId="1"/>
  </si>
  <si>
    <t>画像提供等の必要性</t>
    <rPh sb="0" eb="2">
      <t>ガゾウ</t>
    </rPh>
    <rPh sb="2" eb="5">
      <t>テイキョウトウ</t>
    </rPh>
    <rPh sb="6" eb="9">
      <t>ヒツヨウセイ</t>
    </rPh>
    <phoneticPr fontId="1"/>
  </si>
  <si>
    <t>必要有り</t>
    <rPh sb="0" eb="2">
      <t>ヒツヨウ</t>
    </rPh>
    <rPh sb="2" eb="3">
      <t>ア</t>
    </rPh>
    <phoneticPr fontId="1"/>
  </si>
  <si>
    <t>測定頻度</t>
    <rPh sb="0" eb="2">
      <t>ソクテイ</t>
    </rPh>
    <rPh sb="2" eb="4">
      <t>ヒンド</t>
    </rPh>
    <phoneticPr fontId="1"/>
  </si>
  <si>
    <t>３ヵ月～１年
に１回</t>
    <rPh sb="2" eb="3">
      <t>ゲツ</t>
    </rPh>
    <rPh sb="5" eb="6">
      <t>ネン</t>
    </rPh>
    <rPh sb="9" eb="10">
      <t>カイ</t>
    </rPh>
    <phoneticPr fontId="1"/>
  </si>
  <si>
    <t>１～２ヵ月
に１回</t>
    <rPh sb="4" eb="5">
      <t>ゲツ</t>
    </rPh>
    <rPh sb="8" eb="9">
      <t>カイ</t>
    </rPh>
    <phoneticPr fontId="1"/>
  </si>
  <si>
    <t>１ヵ月に
２回以上</t>
    <rPh sb="2" eb="3">
      <t>ゲツ</t>
    </rPh>
    <rPh sb="6" eb="7">
      <t>カイ</t>
    </rPh>
    <rPh sb="7" eb="9">
      <t>イジョウ</t>
    </rPh>
    <phoneticPr fontId="1"/>
  </si>
  <si>
    <t>撮影条件</t>
    <rPh sb="0" eb="2">
      <t>サツエイ</t>
    </rPh>
    <rPh sb="2" eb="4">
      <t>ジョウケン</t>
    </rPh>
    <phoneticPr fontId="1"/>
  </si>
  <si>
    <t>院内手順に
よる撮影</t>
    <rPh sb="0" eb="2">
      <t>インナイ</t>
    </rPh>
    <rPh sb="2" eb="4">
      <t>テジュン</t>
    </rPh>
    <rPh sb="8" eb="10">
      <t>サツエイ</t>
    </rPh>
    <phoneticPr fontId="1"/>
  </si>
  <si>
    <t>造影剤使用</t>
    <rPh sb="0" eb="3">
      <t>ゾウエイザイ</t>
    </rPh>
    <rPh sb="3" eb="5">
      <t>シヨウ</t>
    </rPh>
    <phoneticPr fontId="1"/>
  </si>
  <si>
    <t>依頼者手順に
よる撮影</t>
    <rPh sb="0" eb="3">
      <t>イライシャ</t>
    </rPh>
    <rPh sb="3" eb="5">
      <t>テジュン</t>
    </rPh>
    <rPh sb="9" eb="11">
      <t>サツエイ</t>
    </rPh>
    <phoneticPr fontId="1"/>
  </si>
  <si>
    <t>テスト画像提供の有無</t>
    <rPh sb="3" eb="5">
      <t>ガゾウ</t>
    </rPh>
    <rPh sb="5" eb="7">
      <t>テイキョウ</t>
    </rPh>
    <rPh sb="8" eb="10">
      <t>ウム</t>
    </rPh>
    <phoneticPr fontId="1"/>
  </si>
  <si>
    <t>合　　　　計</t>
    <rPh sb="0" eb="1">
      <t>ア</t>
    </rPh>
    <rPh sb="5" eb="6">
      <t>ケイ</t>
    </rPh>
    <phoneticPr fontId="1"/>
  </si>
  <si>
    <t>　　１症例あたりのポイント　　　　　</t>
    <rPh sb="3" eb="5">
      <t>ショウレイ</t>
    </rPh>
    <phoneticPr fontId="1"/>
  </si>
  <si>
    <t xml:space="preserve">  ②</t>
    <phoneticPr fontId="1"/>
  </si>
  <si>
    <t>③スライド作製経費（　病院病理　）</t>
    <rPh sb="5" eb="7">
      <t>サクセイ</t>
    </rPh>
    <rPh sb="7" eb="9">
      <t>ケイヒ</t>
    </rPh>
    <rPh sb="8" eb="9">
      <t>ヒ</t>
    </rPh>
    <phoneticPr fontId="1"/>
  </si>
  <si>
    <t>　（ポイント③×6,000円×症例数×1.10）</t>
    <phoneticPr fontId="1"/>
  </si>
  <si>
    <t>（  有  ・  無  ）</t>
    <phoneticPr fontId="1"/>
  </si>
  <si>
    <t>染色方法</t>
    <rPh sb="0" eb="2">
      <t>センショク</t>
    </rPh>
    <rPh sb="2" eb="4">
      <t>ホウホウ</t>
    </rPh>
    <phoneticPr fontId="1"/>
  </si>
  <si>
    <t>未染・HE染色</t>
    <rPh sb="0" eb="1">
      <t>ミ</t>
    </rPh>
    <rPh sb="1" eb="2">
      <t>ソメ</t>
    </rPh>
    <rPh sb="5" eb="7">
      <t>センショク</t>
    </rPh>
    <phoneticPr fontId="1"/>
  </si>
  <si>
    <t>通常染色</t>
    <rPh sb="0" eb="2">
      <t>ツウジョウ</t>
    </rPh>
    <rPh sb="2" eb="4">
      <t>センショク</t>
    </rPh>
    <phoneticPr fontId="1"/>
  </si>
  <si>
    <t>特殊染色</t>
    <rPh sb="0" eb="2">
      <t>トクシュ</t>
    </rPh>
    <rPh sb="2" eb="4">
      <t>センショク</t>
    </rPh>
    <phoneticPr fontId="1"/>
  </si>
  <si>
    <t>診断の有無</t>
    <rPh sb="0" eb="2">
      <t>シンダン</t>
    </rPh>
    <rPh sb="3" eb="5">
      <t>ウム</t>
    </rPh>
    <phoneticPr fontId="1"/>
  </si>
  <si>
    <t>　③</t>
    <phoneticPr fontId="1"/>
  </si>
  <si>
    <t>九大書式ポ－3</t>
    <rPh sb="0" eb="2">
      <t>キュウダイ</t>
    </rPh>
    <rPh sb="2" eb="4">
      <t>ショシキ</t>
    </rPh>
    <phoneticPr fontId="1"/>
  </si>
  <si>
    <t>■治験　　□製造販売後臨床試験</t>
    <rPh sb="1" eb="3">
      <t>チケン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phoneticPr fontId="1"/>
  </si>
  <si>
    <t>■医薬品　 □医療機器　 □再生医療等製品</t>
    <rPh sb="1" eb="4">
      <t>イヤクヒン</t>
    </rPh>
    <rPh sb="7" eb="9">
      <t>イリョウ</t>
    </rPh>
    <rPh sb="9" eb="11">
      <t>キキ</t>
    </rPh>
    <phoneticPr fontId="1"/>
  </si>
  <si>
    <t>治験経費積算内訳（ポイント数）</t>
    <rPh sb="0" eb="2">
      <t>チケン</t>
    </rPh>
    <rPh sb="2" eb="4">
      <t>ケイヒ</t>
    </rPh>
    <rPh sb="4" eb="6">
      <t>セキサン</t>
    </rPh>
    <rPh sb="6" eb="8">
      <t>ウチワケ</t>
    </rPh>
    <phoneticPr fontId="1"/>
  </si>
  <si>
    <t>④治験薬等管理料（ポイント④×1,000円×症例数×1.10）　　　　　　　　　　　　　　　　　　　　　　　　　　　　　　　　　　　　　</t>
    <rPh sb="1" eb="3">
      <t>チケン</t>
    </rPh>
    <rPh sb="3" eb="4">
      <t>ヤク</t>
    </rPh>
    <rPh sb="4" eb="5">
      <t>ナド</t>
    </rPh>
    <rPh sb="5" eb="7">
      <t>カンリ</t>
    </rPh>
    <rPh sb="7" eb="8">
      <t>リョウ</t>
    </rPh>
    <phoneticPr fontId="1"/>
  </si>
  <si>
    <t>（  有  ・  無 ）</t>
    <rPh sb="3" eb="4">
      <t>ア</t>
    </rPh>
    <rPh sb="9" eb="10">
      <t>ナシ</t>
    </rPh>
    <phoneticPr fontId="1"/>
  </si>
  <si>
    <t>Ⅳ
(ウエイト×5）</t>
    <phoneticPr fontId="1"/>
  </si>
  <si>
    <t>Ａ</t>
  </si>
  <si>
    <t>治験薬の剤型</t>
  </si>
  <si>
    <t>内服・外用剤</t>
    <rPh sb="0" eb="2">
      <t>ナイフク</t>
    </rPh>
    <rPh sb="3" eb="5">
      <t>ガイヨウ</t>
    </rPh>
    <rPh sb="5" eb="6">
      <t>ザイ</t>
    </rPh>
    <phoneticPr fontId="37"/>
  </si>
  <si>
    <t>注射剤</t>
    <rPh sb="2" eb="3">
      <t>ザイ</t>
    </rPh>
    <phoneticPr fontId="1"/>
  </si>
  <si>
    <t>Ｂ</t>
  </si>
  <si>
    <t>治験薬の種目</t>
  </si>
  <si>
    <t>一般</t>
    <rPh sb="0" eb="2">
      <t>イッパン</t>
    </rPh>
    <phoneticPr fontId="37"/>
  </si>
  <si>
    <t>毒・劇薬</t>
  </si>
  <si>
    <t>向精神薬</t>
    <phoneticPr fontId="1"/>
  </si>
  <si>
    <t>麻薬・覚醒剤原料
・特定由来製品</t>
    <rPh sb="0" eb="2">
      <t>マヤク</t>
    </rPh>
    <rPh sb="3" eb="6">
      <t>カクセイザイ</t>
    </rPh>
    <rPh sb="6" eb="8">
      <t>ゲンリョウ</t>
    </rPh>
    <rPh sb="10" eb="12">
      <t>トクテイ</t>
    </rPh>
    <rPh sb="12" eb="14">
      <t>ユライ</t>
    </rPh>
    <rPh sb="14" eb="16">
      <t>セイヒン</t>
    </rPh>
    <phoneticPr fontId="37"/>
  </si>
  <si>
    <t>Ｃ</t>
    <phoneticPr fontId="1"/>
  </si>
  <si>
    <t>治験薬規格数</t>
  </si>
  <si>
    <t>１又は２種類</t>
    <rPh sb="1" eb="2">
      <t>マタ</t>
    </rPh>
    <rPh sb="4" eb="6">
      <t>シュルイ</t>
    </rPh>
    <phoneticPr fontId="37"/>
  </si>
  <si>
    <t>３種類</t>
    <rPh sb="1" eb="3">
      <t>シュルイ</t>
    </rPh>
    <phoneticPr fontId="37"/>
  </si>
  <si>
    <t>４種類</t>
    <rPh sb="1" eb="3">
      <t>シュルイ</t>
    </rPh>
    <phoneticPr fontId="1"/>
  </si>
  <si>
    <t>５種類以上</t>
    <rPh sb="1" eb="3">
      <t>シュルイ</t>
    </rPh>
    <rPh sb="3" eb="5">
      <t>イジョウ</t>
    </rPh>
    <phoneticPr fontId="37"/>
  </si>
  <si>
    <t>Ｄ</t>
    <phoneticPr fontId="1"/>
  </si>
  <si>
    <t>デザイン</t>
  </si>
  <si>
    <t>オープン</t>
  </si>
  <si>
    <t>単盲検</t>
  </si>
  <si>
    <t>二重盲検</t>
    <phoneticPr fontId="1"/>
  </si>
  <si>
    <t>Ｅ</t>
    <phoneticPr fontId="1"/>
  </si>
  <si>
    <t>投与期間</t>
  </si>
  <si>
    <t>４週間以内</t>
  </si>
  <si>
    <t>５～２４週</t>
  </si>
  <si>
    <r>
      <rPr>
        <sz val="8"/>
        <color indexed="8"/>
        <rFont val="ＭＳ Ｐゴシック"/>
        <family val="3"/>
        <charset val="128"/>
      </rPr>
      <t xml:space="preserve">
　（※）</t>
    </r>
    <r>
      <rPr>
        <sz val="10.5"/>
        <color indexed="8"/>
        <rFont val="ＭＳ Ｐゴシック"/>
        <family val="3"/>
        <charset val="128"/>
      </rPr>
      <t xml:space="preserve">
　　２５週以上</t>
    </r>
    <rPh sb="11" eb="13">
      <t>イジョウ</t>
    </rPh>
    <phoneticPr fontId="1"/>
  </si>
  <si>
    <t>⇒Ⅲで52週以上の場合、
1症例あたりの投与期間</t>
    <rPh sb="5" eb="6">
      <t>シュウ</t>
    </rPh>
    <rPh sb="6" eb="8">
      <t>イジョウ</t>
    </rPh>
    <rPh sb="9" eb="11">
      <t>バアイ</t>
    </rPh>
    <rPh sb="14" eb="16">
      <t>ショウレイ</t>
    </rPh>
    <rPh sb="20" eb="22">
      <t>トウヨ</t>
    </rPh>
    <rPh sb="22" eb="24">
      <t>キカン</t>
    </rPh>
    <phoneticPr fontId="1"/>
  </si>
  <si>
    <t>Ｆ</t>
    <phoneticPr fontId="1"/>
  </si>
  <si>
    <t>調剤及び出庫回数</t>
  </si>
  <si>
    <t>単　　回</t>
    <phoneticPr fontId="1"/>
  </si>
  <si>
    <t>２～６回</t>
  </si>
  <si>
    <t>７～１２回</t>
    <phoneticPr fontId="1"/>
  </si>
  <si>
    <t>１３回以上</t>
    <rPh sb="2" eb="3">
      <t>カイ</t>
    </rPh>
    <rPh sb="3" eb="5">
      <t>イジョウ</t>
    </rPh>
    <phoneticPr fontId="37"/>
  </si>
  <si>
    <t>Ｇ</t>
    <phoneticPr fontId="1"/>
  </si>
  <si>
    <t>保存状況</t>
  </si>
  <si>
    <t>室　　温
(１℃～３０℃)</t>
  </si>
  <si>
    <t>冷所(２℃～８℃)
又は遮光</t>
    <phoneticPr fontId="1"/>
  </si>
  <si>
    <t>冷所(２℃～８℃)
及び遮光</t>
    <rPh sb="10" eb="11">
      <t>オヨ</t>
    </rPh>
    <phoneticPr fontId="1"/>
  </si>
  <si>
    <t>冷凍・恒温器・麻薬
金庫等での特殊条件
での保存</t>
    <rPh sb="0" eb="2">
      <t>レイトウ</t>
    </rPh>
    <rPh sb="3" eb="5">
      <t>コウオン</t>
    </rPh>
    <rPh sb="4" eb="5">
      <t>アツシ</t>
    </rPh>
    <rPh sb="5" eb="6">
      <t>キ</t>
    </rPh>
    <rPh sb="7" eb="9">
      <t>マヤク</t>
    </rPh>
    <rPh sb="10" eb="12">
      <t>キンコ</t>
    </rPh>
    <rPh sb="12" eb="13">
      <t>トウ</t>
    </rPh>
    <rPh sb="15" eb="17">
      <t>トクシュ</t>
    </rPh>
    <rPh sb="17" eb="19">
      <t>ジョウケン</t>
    </rPh>
    <rPh sb="22" eb="24">
      <t>ホゾン</t>
    </rPh>
    <phoneticPr fontId="1"/>
  </si>
  <si>
    <t>Ｈ</t>
    <phoneticPr fontId="1"/>
  </si>
  <si>
    <t>残薬回収業務</t>
    <rPh sb="0" eb="1">
      <t>ザン</t>
    </rPh>
    <rPh sb="1" eb="2">
      <t>ヤク</t>
    </rPh>
    <rPh sb="2" eb="4">
      <t>カイシュウ</t>
    </rPh>
    <rPh sb="4" eb="6">
      <t>ギョウム</t>
    </rPh>
    <phoneticPr fontId="37"/>
  </si>
  <si>
    <t>Ｉ</t>
    <phoneticPr fontId="1"/>
  </si>
  <si>
    <t>納入方法</t>
    <rPh sb="0" eb="2">
      <t>ノウニュウ</t>
    </rPh>
    <rPh sb="2" eb="4">
      <t>ホウホウ</t>
    </rPh>
    <phoneticPr fontId="37"/>
  </si>
  <si>
    <t>一括納入</t>
    <rPh sb="0" eb="2">
      <t>イッカツ</t>
    </rPh>
    <rPh sb="2" eb="4">
      <t>ノウニュウ</t>
    </rPh>
    <phoneticPr fontId="37"/>
  </si>
  <si>
    <t>分割納入</t>
    <rPh sb="0" eb="2">
      <t>ブンカツ</t>
    </rPh>
    <rPh sb="2" eb="4">
      <t>ノウニュウ</t>
    </rPh>
    <phoneticPr fontId="37"/>
  </si>
  <si>
    <t>登録随時納入</t>
    <rPh sb="0" eb="2">
      <t>トウロク</t>
    </rPh>
    <rPh sb="2" eb="4">
      <t>ズイジ</t>
    </rPh>
    <rPh sb="4" eb="6">
      <t>ノウニュウ</t>
    </rPh>
    <phoneticPr fontId="37"/>
  </si>
  <si>
    <t>Ｊ</t>
    <phoneticPr fontId="1"/>
  </si>
  <si>
    <t>非盲検薬剤師の有無</t>
    <rPh sb="0" eb="1">
      <t>ヒ</t>
    </rPh>
    <rPh sb="1" eb="3">
      <t>モウケン</t>
    </rPh>
    <rPh sb="3" eb="6">
      <t>ヤクザイシ</t>
    </rPh>
    <rPh sb="7" eb="9">
      <t>ウム</t>
    </rPh>
    <phoneticPr fontId="37"/>
  </si>
  <si>
    <t>有り</t>
    <rPh sb="0" eb="1">
      <t>ア</t>
    </rPh>
    <phoneticPr fontId="37"/>
  </si>
  <si>
    <t>Ｋ</t>
    <phoneticPr fontId="1"/>
  </si>
  <si>
    <t>ＩＸＲＳ登録の有無</t>
    <rPh sb="4" eb="6">
      <t>トウロク</t>
    </rPh>
    <rPh sb="7" eb="9">
      <t>ウム</t>
    </rPh>
    <phoneticPr fontId="37"/>
  </si>
  <si>
    <t>合　　　　　　計</t>
    <rPh sb="0" eb="1">
      <t>ゴウ</t>
    </rPh>
    <phoneticPr fontId="1"/>
  </si>
  <si>
    <t>　　　　　　　１症例あたりのポイント　　　　　　　　　　　　　　　　　</t>
    <phoneticPr fontId="1"/>
  </si>
  <si>
    <t>④</t>
    <phoneticPr fontId="19"/>
  </si>
  <si>
    <t>「Ｅ.投与期間」について</t>
    <rPh sb="3" eb="5">
      <t>トウヨ</t>
    </rPh>
    <rPh sb="5" eb="7">
      <t>キカン</t>
    </rPh>
    <phoneticPr fontId="1"/>
  </si>
  <si>
    <t>52週以上の場合は52週毎に9ポイントを加算します。（52週以上の場合はポイントを計算し手入力してください。）</t>
    <rPh sb="2" eb="3">
      <t>シュウ</t>
    </rPh>
    <rPh sb="3" eb="5">
      <t>イジョウ</t>
    </rPh>
    <rPh sb="6" eb="8">
      <t>バアイ</t>
    </rPh>
    <rPh sb="11" eb="12">
      <t>シュウ</t>
    </rPh>
    <rPh sb="12" eb="13">
      <t>ゴト</t>
    </rPh>
    <rPh sb="20" eb="22">
      <t>カサン</t>
    </rPh>
    <rPh sb="29" eb="30">
      <t>シュウ</t>
    </rPh>
    <rPh sb="30" eb="32">
      <t>イジョウ</t>
    </rPh>
    <rPh sb="33" eb="35">
      <t>バアイ</t>
    </rPh>
    <rPh sb="41" eb="43">
      <t>ケイサン</t>
    </rPh>
    <rPh sb="44" eb="45">
      <t>テ</t>
    </rPh>
    <rPh sb="45" eb="47">
      <t>ニュウリョク</t>
    </rPh>
    <phoneticPr fontId="1"/>
  </si>
  <si>
    <t>・25週～51週→9ポイント</t>
    <rPh sb="3" eb="4">
      <t>シュウ</t>
    </rPh>
    <rPh sb="7" eb="8">
      <t>シュウ</t>
    </rPh>
    <phoneticPr fontId="1"/>
  </si>
  <si>
    <t xml:space="preserve"> 52週～103週→9ポイント+ 9ポイント</t>
    <rPh sb="3" eb="4">
      <t>シュウ</t>
    </rPh>
    <rPh sb="8" eb="9">
      <t>シュウ</t>
    </rPh>
    <phoneticPr fontId="1"/>
  </si>
  <si>
    <t>104週～155週→9ポイント+18ポイント</t>
    <rPh sb="3" eb="4">
      <t>シュウ</t>
    </rPh>
    <rPh sb="8" eb="9">
      <t>シュウ</t>
    </rPh>
    <phoneticPr fontId="1"/>
  </si>
  <si>
    <t>156週→207週→9ポイント+27ポイント</t>
    <rPh sb="3" eb="4">
      <t>シュウ</t>
    </rPh>
    <rPh sb="8" eb="9">
      <t>シュウ</t>
    </rPh>
    <phoneticPr fontId="1"/>
  </si>
  <si>
    <r>
      <t>⑤治験薬調製経費</t>
    </r>
    <r>
      <rPr>
        <b/>
        <sz val="11"/>
        <rFont val="ＭＳ Ｐゴシック"/>
        <family val="3"/>
        <charset val="128"/>
      </rPr>
      <t>（ポイント⑤×1,500円×症例数×1.10）　</t>
    </r>
    <r>
      <rPr>
        <b/>
        <sz val="12"/>
        <rFont val="ＭＳ Ｐゴシック"/>
        <family val="3"/>
        <charset val="128"/>
      </rPr>
      <t>　　　　　　　　　　　　　　　　　　　　　　　　　　　　　　　　　　　　　　　</t>
    </r>
    <rPh sb="1" eb="3">
      <t>チケン</t>
    </rPh>
    <rPh sb="3" eb="4">
      <t>ヤク</t>
    </rPh>
    <rPh sb="4" eb="6">
      <t>チョウセイ</t>
    </rPh>
    <rPh sb="6" eb="8">
      <t>ケイヒ</t>
    </rPh>
    <rPh sb="7" eb="8">
      <t>ヒ</t>
    </rPh>
    <phoneticPr fontId="1"/>
  </si>
  <si>
    <t>＊薬剤部と事前の合意が得られていること。</t>
    <rPh sb="1" eb="3">
      <t>ヤクザイ</t>
    </rPh>
    <rPh sb="3" eb="4">
      <t>ブ</t>
    </rPh>
    <rPh sb="5" eb="7">
      <t>ジゼン</t>
    </rPh>
    <rPh sb="8" eb="10">
      <t>ゴウイ</t>
    </rPh>
    <rPh sb="11" eb="12">
      <t>エ</t>
    </rPh>
    <phoneticPr fontId="1"/>
  </si>
  <si>
    <t>（  有  ・  無  ）</t>
    <rPh sb="3" eb="4">
      <t>ア</t>
    </rPh>
    <rPh sb="9" eb="10">
      <t>ナシ</t>
    </rPh>
    <phoneticPr fontId="1"/>
  </si>
  <si>
    <t>Ｌ</t>
    <phoneticPr fontId="1"/>
  </si>
  <si>
    <t>調製条件</t>
    <rPh sb="0" eb="2">
      <t>チョウセイ</t>
    </rPh>
    <rPh sb="2" eb="4">
      <t>ジョウケン</t>
    </rPh>
    <phoneticPr fontId="45"/>
  </si>
  <si>
    <t>条件なし</t>
    <rPh sb="0" eb="2">
      <t>ジョウケン</t>
    </rPh>
    <phoneticPr fontId="45"/>
  </si>
  <si>
    <t>クリーンベンチ利用</t>
    <rPh sb="7" eb="9">
      <t>リヨウ</t>
    </rPh>
    <phoneticPr fontId="1"/>
  </si>
  <si>
    <t>抗がん剤調製室利用</t>
    <rPh sb="0" eb="1">
      <t>コウ</t>
    </rPh>
    <rPh sb="3" eb="4">
      <t>ザイ</t>
    </rPh>
    <rPh sb="4" eb="6">
      <t>チョウセイ</t>
    </rPh>
    <rPh sb="6" eb="7">
      <t>シツ</t>
    </rPh>
    <rPh sb="7" eb="9">
      <t>リヨウ</t>
    </rPh>
    <phoneticPr fontId="37"/>
  </si>
  <si>
    <t>Ｍ</t>
    <phoneticPr fontId="1"/>
  </si>
  <si>
    <t>投与レジメンの種類</t>
    <rPh sb="0" eb="2">
      <t>トウヨ</t>
    </rPh>
    <rPh sb="7" eb="9">
      <t>シュルイ</t>
    </rPh>
    <phoneticPr fontId="45"/>
  </si>
  <si>
    <t>1種類</t>
    <rPh sb="1" eb="3">
      <t>シュルイ</t>
    </rPh>
    <phoneticPr fontId="1"/>
  </si>
  <si>
    <t>2種類以上</t>
    <rPh sb="1" eb="3">
      <t>シュルイ</t>
    </rPh>
    <rPh sb="3" eb="5">
      <t>イジョウ</t>
    </rPh>
    <phoneticPr fontId="1"/>
  </si>
  <si>
    <t>Ｎ</t>
    <phoneticPr fontId="1"/>
  </si>
  <si>
    <t>非盲検薬剤師の有無</t>
    <rPh sb="0" eb="1">
      <t>ヒ</t>
    </rPh>
    <rPh sb="1" eb="3">
      <t>モウケン</t>
    </rPh>
    <rPh sb="3" eb="6">
      <t>ヤクザイシ</t>
    </rPh>
    <rPh sb="7" eb="9">
      <t>ウム</t>
    </rPh>
    <phoneticPr fontId="45"/>
  </si>
  <si>
    <t>Ｏ</t>
    <phoneticPr fontId="1"/>
  </si>
  <si>
    <t>土日祝日の調製</t>
    <rPh sb="0" eb="2">
      <t>ドニチ</t>
    </rPh>
    <rPh sb="2" eb="4">
      <t>シュクジツ</t>
    </rPh>
    <rPh sb="5" eb="7">
      <t>チョウセイ</t>
    </rPh>
    <phoneticPr fontId="45"/>
  </si>
  <si>
    <t>Ｐ</t>
    <phoneticPr fontId="1"/>
  </si>
  <si>
    <t>調製回数</t>
    <rPh sb="0" eb="2">
      <t>チョウセイ</t>
    </rPh>
    <rPh sb="2" eb="4">
      <t>カイスウ</t>
    </rPh>
    <phoneticPr fontId="45"/>
  </si>
  <si>
    <t>回</t>
    <phoneticPr fontId="1"/>
  </si>
  <si>
    <t>⑤</t>
    <phoneticPr fontId="19"/>
  </si>
  <si>
    <t>（Ｐの項目は回数を入力してください。）</t>
    <rPh sb="3" eb="5">
      <t>コウモク</t>
    </rPh>
    <phoneticPr fontId="1"/>
  </si>
  <si>
    <t>九大書式ポ－4</t>
    <rPh sb="0" eb="2">
      <t>キュウダイ</t>
    </rPh>
    <rPh sb="2" eb="4">
      <t>ショシキ</t>
    </rPh>
    <phoneticPr fontId="1"/>
  </si>
  <si>
    <t>西暦　　　年　　月　　日</t>
    <rPh sb="0" eb="2">
      <t>セイレキ</t>
    </rPh>
    <rPh sb="5" eb="6">
      <t>ネン</t>
    </rPh>
    <rPh sb="8" eb="9">
      <t>ガツ</t>
    </rPh>
    <rPh sb="11" eb="12">
      <t>ニチ</t>
    </rPh>
    <phoneticPr fontId="1"/>
  </si>
  <si>
    <t>区　分</t>
    <rPh sb="0" eb="1">
      <t>ク</t>
    </rPh>
    <rPh sb="2" eb="3">
      <t>ブン</t>
    </rPh>
    <phoneticPr fontId="1"/>
  </si>
  <si>
    <t xml:space="preserve"> ■治験　　　 □製造販売後臨床試験</t>
    <rPh sb="2" eb="4">
      <t>チケン</t>
    </rPh>
    <rPh sb="9" eb="11">
      <t>セイゾウ</t>
    </rPh>
    <rPh sb="11" eb="13">
      <t>ハンバイ</t>
    </rPh>
    <rPh sb="13" eb="14">
      <t>ゴ</t>
    </rPh>
    <rPh sb="14" eb="16">
      <t>リンショウ</t>
    </rPh>
    <rPh sb="16" eb="18">
      <t>シケン</t>
    </rPh>
    <phoneticPr fontId="1"/>
  </si>
  <si>
    <t xml:space="preserve"> ■医薬品　□医療機器　□再生医療等製品</t>
    <rPh sb="2" eb="5">
      <t>イヤクヒン</t>
    </rPh>
    <rPh sb="7" eb="9">
      <t>イリョウ</t>
    </rPh>
    <rPh sb="9" eb="11">
      <t>キキ</t>
    </rPh>
    <rPh sb="13" eb="20">
      <t>サイセイイリョウトウセイヒン</t>
    </rPh>
    <phoneticPr fontId="1"/>
  </si>
  <si>
    <t xml:space="preserve"> ■新規契約　　□変更契約</t>
    <rPh sb="2" eb="4">
      <t>シンキ</t>
    </rPh>
    <rPh sb="4" eb="6">
      <t>ケイヤク</t>
    </rPh>
    <rPh sb="9" eb="11">
      <t>ヘンコウ</t>
    </rPh>
    <rPh sb="11" eb="13">
      <t>ケイヤク</t>
    </rPh>
    <phoneticPr fontId="1"/>
  </si>
  <si>
    <t>⑥</t>
    <phoneticPr fontId="1"/>
  </si>
  <si>
    <t>検査管理料 ： （ポイント⑥×6,000円×症例数×1.10）</t>
    <rPh sb="0" eb="5">
      <t>ケンサカンリリョウ</t>
    </rPh>
    <rPh sb="20" eb="21">
      <t>エン</t>
    </rPh>
    <rPh sb="22" eb="24">
      <t>ショウレイ</t>
    </rPh>
    <rPh sb="24" eb="25">
      <t>スウ</t>
    </rPh>
    <phoneticPr fontId="1"/>
  </si>
  <si>
    <t xml:space="preserve"> </t>
    <phoneticPr fontId="1"/>
  </si>
  <si>
    <t>Ⅱ
（ウエイト×2）</t>
    <phoneticPr fontId="1"/>
  </si>
  <si>
    <t>Ⅲ
（ウエイト×3）</t>
    <phoneticPr fontId="19"/>
  </si>
  <si>
    <t>血液検査項目数</t>
    <rPh sb="0" eb="2">
      <t>ケツエキ</t>
    </rPh>
    <rPh sb="2" eb="4">
      <t>ケンサ</t>
    </rPh>
    <rPh sb="4" eb="6">
      <t>コウモク</t>
    </rPh>
    <rPh sb="6" eb="7">
      <t>スウ</t>
    </rPh>
    <phoneticPr fontId="19"/>
  </si>
  <si>
    <t>14以下</t>
    <rPh sb="2" eb="4">
      <t>イカ</t>
    </rPh>
    <phoneticPr fontId="19"/>
  </si>
  <si>
    <t>15～29</t>
    <phoneticPr fontId="19"/>
  </si>
  <si>
    <t>30以上</t>
    <rPh sb="2" eb="4">
      <t>イジョウ</t>
    </rPh>
    <phoneticPr fontId="19"/>
  </si>
  <si>
    <t>妊娠検査の有無</t>
    <rPh sb="0" eb="4">
      <t>ニンシンケンサ</t>
    </rPh>
    <rPh sb="5" eb="7">
      <t>アリナシ</t>
    </rPh>
    <phoneticPr fontId="19"/>
  </si>
  <si>
    <t xml:space="preserve"> 有り</t>
    <rPh sb="1" eb="2">
      <t>ア</t>
    </rPh>
    <phoneticPr fontId="19"/>
  </si>
  <si>
    <t>心電計貸与の有無</t>
    <rPh sb="0" eb="3">
      <t>シンデンケイ</t>
    </rPh>
    <rPh sb="3" eb="5">
      <t>タイヨ</t>
    </rPh>
    <rPh sb="6" eb="7">
      <t>アリ</t>
    </rPh>
    <rPh sb="7" eb="8">
      <t>ナシ</t>
    </rPh>
    <phoneticPr fontId="19"/>
  </si>
  <si>
    <t xml:space="preserve"> 有り</t>
    <rPh sb="1" eb="2">
      <t>アリ</t>
    </rPh>
    <phoneticPr fontId="19"/>
  </si>
  <si>
    <t>　　　　　　１症例あたりのポイント</t>
    <rPh sb="7" eb="9">
      <t>ショウレイ</t>
    </rPh>
    <phoneticPr fontId="1"/>
  </si>
  <si>
    <t>　　　　　　　⑥</t>
    <phoneticPr fontId="1"/>
  </si>
  <si>
    <t>九大書式ポ－5</t>
    <rPh sb="0" eb="2">
      <t>キュウダイ</t>
    </rPh>
    <rPh sb="2" eb="4">
      <t>ショシキ</t>
    </rPh>
    <phoneticPr fontId="1"/>
  </si>
  <si>
    <t xml:space="preserve"> ■医療機器　</t>
    <rPh sb="2" eb="4">
      <t>イリョウ</t>
    </rPh>
    <rPh sb="4" eb="6">
      <t>キキ</t>
    </rPh>
    <phoneticPr fontId="1"/>
  </si>
  <si>
    <t>臨床試験研究経費 ： （ポイント①×症例数×8,000円）×1.10</t>
    <rPh sb="0" eb="2">
      <t>リンショウ</t>
    </rPh>
    <rPh sb="2" eb="4">
      <t>シケン</t>
    </rPh>
    <rPh sb="4" eb="6">
      <t>ケンキュウ</t>
    </rPh>
    <rPh sb="6" eb="8">
      <t>ケイヒ</t>
    </rPh>
    <rPh sb="18" eb="20">
      <t>ショウレイ</t>
    </rPh>
    <rPh sb="20" eb="21">
      <t>スウ</t>
    </rPh>
    <rPh sb="27" eb="28">
      <t>エン</t>
    </rPh>
    <phoneticPr fontId="1"/>
  </si>
  <si>
    <t>治験機器の使用目的</t>
    <rPh sb="0" eb="2">
      <t>チケン</t>
    </rPh>
    <rPh sb="2" eb="4">
      <t>キキ</t>
    </rPh>
    <rPh sb="5" eb="7">
      <t>シヨウ</t>
    </rPh>
    <rPh sb="7" eb="9">
      <t>モクテキ</t>
    </rPh>
    <phoneticPr fontId="1"/>
  </si>
  <si>
    <t>・歯科材料
（インプラントを除く）
・家庭用医療機器
・Ⅱ、Ⅲ及びⅣを除くその他の医療機器</t>
    <rPh sb="1" eb="3">
      <t>シカ</t>
    </rPh>
    <rPh sb="3" eb="5">
      <t>ザイリョウ</t>
    </rPh>
    <rPh sb="14" eb="15">
      <t>ノゾ</t>
    </rPh>
    <rPh sb="19" eb="22">
      <t>カテイヨウ</t>
    </rPh>
    <rPh sb="22" eb="24">
      <t>イリョウ</t>
    </rPh>
    <rPh sb="24" eb="26">
      <t>キキ</t>
    </rPh>
    <rPh sb="31" eb="32">
      <t>オヨ</t>
    </rPh>
    <rPh sb="35" eb="36">
      <t>ノゾ</t>
    </rPh>
    <rPh sb="39" eb="40">
      <t>タ</t>
    </rPh>
    <rPh sb="41" eb="43">
      <t>イリョウ</t>
    </rPh>
    <rPh sb="43" eb="45">
      <t>キキ</t>
    </rPh>
    <phoneticPr fontId="1"/>
  </si>
  <si>
    <t>・医薬品医療機器等法により設置管理が求められる大型機械
・体内植込み医療機器</t>
    <rPh sb="1" eb="4">
      <t>イヤクヒン</t>
    </rPh>
    <rPh sb="4" eb="6">
      <t>イリョウ</t>
    </rPh>
    <rPh sb="6" eb="9">
      <t>キキナド</t>
    </rPh>
    <rPh sb="9" eb="10">
      <t>ホウ</t>
    </rPh>
    <rPh sb="13" eb="15">
      <t>セッチ</t>
    </rPh>
    <rPh sb="15" eb="17">
      <t>カンリ</t>
    </rPh>
    <rPh sb="18" eb="19">
      <t>モト</t>
    </rPh>
    <rPh sb="23" eb="25">
      <t>オオガタ</t>
    </rPh>
    <rPh sb="25" eb="27">
      <t>キカイ</t>
    </rPh>
    <rPh sb="29" eb="31">
      <t>タイナイ</t>
    </rPh>
    <rPh sb="31" eb="33">
      <t>ウエコ</t>
    </rPh>
    <rPh sb="34" eb="36">
      <t>イリョウ</t>
    </rPh>
    <rPh sb="36" eb="38">
      <t>キキ</t>
    </rPh>
    <phoneticPr fontId="1"/>
  </si>
  <si>
    <t>体内と体外を連結する医療機器</t>
    <rPh sb="0" eb="2">
      <t>タイナイ</t>
    </rPh>
    <rPh sb="3" eb="5">
      <t>タイガイ</t>
    </rPh>
    <rPh sb="6" eb="8">
      <t>レンケツ</t>
    </rPh>
    <rPh sb="10" eb="12">
      <t>イリョウ</t>
    </rPh>
    <rPh sb="12" eb="14">
      <t>キキ</t>
    </rPh>
    <phoneticPr fontId="1"/>
  </si>
  <si>
    <t>新構造医療機器</t>
    <rPh sb="0" eb="1">
      <t>シン</t>
    </rPh>
    <rPh sb="1" eb="3">
      <t>コウゾウ</t>
    </rPh>
    <rPh sb="3" eb="5">
      <t>イリョウ</t>
    </rPh>
    <rPh sb="5" eb="7">
      <t>キキ</t>
    </rPh>
    <phoneticPr fontId="1"/>
  </si>
  <si>
    <t>治験機器製造承認の状況</t>
    <rPh sb="0" eb="2">
      <t>チケン</t>
    </rPh>
    <rPh sb="2" eb="4">
      <t>キキ</t>
    </rPh>
    <rPh sb="4" eb="6">
      <t>セイゾウ</t>
    </rPh>
    <rPh sb="6" eb="8">
      <t>ショウニン</t>
    </rPh>
    <rPh sb="9" eb="11">
      <t>ジョウキョウ</t>
    </rPh>
    <phoneticPr fontId="1"/>
  </si>
  <si>
    <t>同一適応で欧米で承認</t>
    <rPh sb="0" eb="2">
      <t>ドウイツ</t>
    </rPh>
    <rPh sb="2" eb="4">
      <t>テキオウ</t>
    </rPh>
    <rPh sb="5" eb="7">
      <t>オウベイ</t>
    </rPh>
    <rPh sb="8" eb="10">
      <t>ショウニン</t>
    </rPh>
    <phoneticPr fontId="1"/>
  </si>
  <si>
    <t>観察回数</t>
    <rPh sb="0" eb="2">
      <t>カンサツ</t>
    </rPh>
    <rPh sb="2" eb="4">
      <t>カイスウ</t>
    </rPh>
    <phoneticPr fontId="1"/>
  </si>
  <si>
    <t>５回以内</t>
    <rPh sb="1" eb="2">
      <t>カイ</t>
    </rPh>
    <rPh sb="2" eb="4">
      <t>イナイ</t>
    </rPh>
    <phoneticPr fontId="1"/>
  </si>
  <si>
    <t>６～２０回</t>
    <rPh sb="4" eb="5">
      <t>カイ</t>
    </rPh>
    <phoneticPr fontId="1"/>
  </si>
  <si>
    <t>２１～２５回</t>
    <rPh sb="5" eb="6">
      <t>カイ</t>
    </rPh>
    <phoneticPr fontId="1"/>
  </si>
  <si>
    <t>２６回以上</t>
    <rPh sb="2" eb="3">
      <t>カイ</t>
    </rPh>
    <rPh sb="3" eb="5">
      <t>イジョウ</t>
    </rPh>
    <phoneticPr fontId="1"/>
  </si>
  <si>
    <t>小児、成人
（高齢者、意識障害者等）</t>
    <rPh sb="0" eb="2">
      <t>ショウニ</t>
    </rPh>
    <rPh sb="3" eb="5">
      <t>セイジン</t>
    </rPh>
    <rPh sb="7" eb="10">
      <t>コウレイシャ</t>
    </rPh>
    <rPh sb="11" eb="13">
      <t>イシキ</t>
    </rPh>
    <rPh sb="13" eb="15">
      <t>ショウガイ</t>
    </rPh>
    <rPh sb="15" eb="16">
      <t>シャ</t>
    </rPh>
    <rPh sb="16" eb="17">
      <t>トウ</t>
    </rPh>
    <phoneticPr fontId="1"/>
  </si>
  <si>
    <t>新生児、低体重出生時</t>
    <rPh sb="0" eb="3">
      <t>シンセイジ</t>
    </rPh>
    <rPh sb="4" eb="7">
      <t>テイタイジュウ</t>
    </rPh>
    <rPh sb="7" eb="9">
      <t>シュッセイ</t>
    </rPh>
    <rPh sb="9" eb="10">
      <t>ジ</t>
    </rPh>
    <phoneticPr fontId="1"/>
  </si>
  <si>
    <t>診療報酬点数のある検査・自覚症状観察項目数（受診１回当たり）</t>
    <rPh sb="0" eb="2">
      <t>シンリョウ</t>
    </rPh>
    <rPh sb="2" eb="4">
      <t>ホウシュウ</t>
    </rPh>
    <rPh sb="4" eb="6">
      <t>テンスウ</t>
    </rPh>
    <rPh sb="9" eb="11">
      <t>ケンサ</t>
    </rPh>
    <rPh sb="12" eb="14">
      <t>ジカク</t>
    </rPh>
    <rPh sb="14" eb="16">
      <t>ショウジョウ</t>
    </rPh>
    <rPh sb="16" eb="18">
      <t>カンサツ</t>
    </rPh>
    <rPh sb="18" eb="21">
      <t>コウモクスウ</t>
    </rPh>
    <rPh sb="22" eb="24">
      <t>ジュシン</t>
    </rPh>
    <rPh sb="25" eb="26">
      <t>カイ</t>
    </rPh>
    <rPh sb="26" eb="27">
      <t>ア</t>
    </rPh>
    <phoneticPr fontId="1"/>
  </si>
  <si>
    <t>５０以下</t>
    <rPh sb="2" eb="4">
      <t>イカ</t>
    </rPh>
    <phoneticPr fontId="1"/>
  </si>
  <si>
    <t>５１～１００</t>
    <phoneticPr fontId="1"/>
  </si>
  <si>
    <t>１０１以上</t>
    <rPh sb="3" eb="5">
      <t>イジョウ</t>
    </rPh>
    <phoneticPr fontId="1"/>
  </si>
  <si>
    <t>診療報酬点数のない検査項目数（受診１回当たり）</t>
    <rPh sb="0" eb="2">
      <t>シンリョウ</t>
    </rPh>
    <rPh sb="2" eb="4">
      <t>ホウシュウ</t>
    </rPh>
    <rPh sb="4" eb="6">
      <t>テンスウ</t>
    </rPh>
    <rPh sb="9" eb="11">
      <t>ケンサ</t>
    </rPh>
    <rPh sb="11" eb="13">
      <t>コウモク</t>
    </rPh>
    <rPh sb="13" eb="14">
      <t>スウ</t>
    </rPh>
    <rPh sb="15" eb="17">
      <t>ジュシン</t>
    </rPh>
    <rPh sb="18" eb="19">
      <t>カイ</t>
    </rPh>
    <rPh sb="19" eb="20">
      <t>ア</t>
    </rPh>
    <phoneticPr fontId="1"/>
  </si>
  <si>
    <t>5以下</t>
    <rPh sb="1" eb="3">
      <t>イカ</t>
    </rPh>
    <phoneticPr fontId="1"/>
  </si>
  <si>
    <t>６～２０</t>
    <phoneticPr fontId="1"/>
  </si>
  <si>
    <t>２１以上</t>
    <rPh sb="2" eb="4">
      <t>イジョウ</t>
    </rPh>
    <phoneticPr fontId="1"/>
  </si>
  <si>
    <t>大型機械の設置管理</t>
    <rPh sb="0" eb="2">
      <t>オオガタ</t>
    </rPh>
    <rPh sb="2" eb="4">
      <t>キカイ</t>
    </rPh>
    <rPh sb="5" eb="7">
      <t>セッチ</t>
    </rPh>
    <rPh sb="7" eb="9">
      <t>カンリ</t>
    </rPh>
    <phoneticPr fontId="1"/>
  </si>
  <si>
    <t>診療報酬点のない診療法を習得する関係者</t>
    <rPh sb="0" eb="2">
      <t>シンリョウ</t>
    </rPh>
    <rPh sb="2" eb="4">
      <t>ホウシュウ</t>
    </rPh>
    <rPh sb="4" eb="5">
      <t>テン</t>
    </rPh>
    <rPh sb="8" eb="10">
      <t>シンリョウ</t>
    </rPh>
    <rPh sb="10" eb="11">
      <t>ホウ</t>
    </rPh>
    <rPh sb="12" eb="14">
      <t>シュウトク</t>
    </rPh>
    <rPh sb="16" eb="18">
      <t>カンケイ</t>
    </rPh>
    <rPh sb="18" eb="19">
      <t>シャ</t>
    </rPh>
    <phoneticPr fontId="1"/>
  </si>
  <si>
    <t>１～１０人</t>
    <rPh sb="4" eb="5">
      <t>ニン</t>
    </rPh>
    <phoneticPr fontId="1"/>
  </si>
  <si>
    <t>１１人以上</t>
    <rPh sb="2" eb="3">
      <t>ニン</t>
    </rPh>
    <rPh sb="3" eb="5">
      <t>イジョウ</t>
    </rPh>
    <phoneticPr fontId="1"/>
  </si>
  <si>
    <t>　　　　　　　①</t>
    <phoneticPr fontId="1"/>
  </si>
  <si>
    <t>2025年9月改正</t>
    <phoneticPr fontId="1"/>
  </si>
  <si>
    <t xml:space="preserve"> a ～ n の合計</t>
    <rPh sb="8" eb="10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</si>
</sst>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;[Red]&quot;¥&quot;#,##0"/>
    <numFmt numFmtId="177" formatCode="#,##0;[Red]#,##0"/>
    <numFmt numFmtId="178" formatCode="&quot;¥&quot;#,##0_);[Red]\(&quot;¥&quot;#,##0\)"/>
  </numFmts>
  <fonts count="4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i/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38" fontId="13" fillId="0" borderId="0" applyFont="0" applyFill="0" applyBorder="0" applyAlignment="0" applyProtection="0"/>
  </cellStyleXfs>
  <cellXfs count="483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38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5" fillId="2" borderId="1" xfId="0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5" fillId="0" borderId="1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27" xfId="0" applyFont="1" applyBorder="1">
      <alignment vertical="center"/>
    </xf>
    <xf numFmtId="177" fontId="5" fillId="0" borderId="5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5" fillId="0" borderId="3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0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12" fillId="0" borderId="0" xfId="0" applyFont="1">
      <alignment vertical="center"/>
    </xf>
    <xf numFmtId="38" fontId="5" fillId="0" borderId="5" xfId="1" applyFont="1" applyBorder="1" applyAlignment="1">
      <alignment vertical="center"/>
    </xf>
    <xf numFmtId="0" fontId="14" fillId="0" borderId="46" xfId="0" applyFont="1" applyBorder="1">
      <alignment vertical="center"/>
    </xf>
    <xf numFmtId="177" fontId="14" fillId="0" borderId="44" xfId="0" applyNumberFormat="1" applyFont="1" applyBorder="1">
      <alignment vertical="center"/>
    </xf>
    <xf numFmtId="0" fontId="11" fillId="0" borderId="7" xfId="0" applyFont="1" applyBorder="1">
      <alignment vertical="center"/>
    </xf>
    <xf numFmtId="3" fontId="9" fillId="0" borderId="6" xfId="0" applyNumberFormat="1" applyFont="1" applyBorder="1">
      <alignment vertical="center"/>
    </xf>
    <xf numFmtId="177" fontId="5" fillId="2" borderId="26" xfId="0" applyNumberFormat="1" applyFont="1" applyFill="1" applyBorder="1">
      <alignment vertical="center"/>
    </xf>
    <xf numFmtId="0" fontId="9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7" xfId="0" applyFont="1" applyBorder="1">
      <alignment vertical="center"/>
    </xf>
    <xf numFmtId="0" fontId="9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/>
    </xf>
    <xf numFmtId="0" fontId="0" fillId="0" borderId="47" xfId="0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3" fillId="0" borderId="0" xfId="4" applyFont="1" applyAlignment="1">
      <alignment horizontal="left" vertical="top"/>
    </xf>
    <xf numFmtId="0" fontId="24" fillId="0" borderId="0" xfId="4" applyFont="1" applyAlignment="1">
      <alignment horizontal="left" vertical="top"/>
    </xf>
    <xf numFmtId="0" fontId="13" fillId="0" borderId="0" xfId="4"/>
    <xf numFmtId="0" fontId="13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3" fillId="0" borderId="0" xfId="4" applyAlignment="1">
      <alignment horizontal="right" vertical="center"/>
    </xf>
    <xf numFmtId="0" fontId="13" fillId="0" borderId="6" xfId="4" applyBorder="1" applyAlignment="1">
      <alignment horizontal="center" vertical="center"/>
    </xf>
    <xf numFmtId="0" fontId="13" fillId="0" borderId="0" xfId="4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26" fillId="0" borderId="0" xfId="4" applyFont="1" applyAlignment="1">
      <alignment horizontal="center" vertical="center"/>
    </xf>
    <xf numFmtId="0" fontId="27" fillId="0" borderId="0" xfId="4" applyFont="1" applyAlignment="1">
      <alignment horizontal="center"/>
    </xf>
    <xf numFmtId="0" fontId="28" fillId="0" borderId="0" xfId="4" applyFont="1" applyAlignment="1">
      <alignment horizontal="center" vertical="center"/>
    </xf>
    <xf numFmtId="0" fontId="28" fillId="0" borderId="0" xfId="4" applyFont="1" applyAlignment="1">
      <alignment horizontal="left" vertical="center"/>
    </xf>
    <xf numFmtId="0" fontId="13" fillId="0" borderId="1" xfId="4" applyBorder="1" applyAlignment="1">
      <alignment horizontal="center" vertical="center"/>
    </xf>
    <xf numFmtId="0" fontId="13" fillId="0" borderId="1" xfId="4" applyBorder="1" applyAlignment="1">
      <alignment horizontal="center" vertical="center" textRotation="255"/>
    </xf>
    <xf numFmtId="0" fontId="13" fillId="0" borderId="1" xfId="4" applyBorder="1" applyAlignment="1">
      <alignment horizontal="center" vertical="center" wrapText="1"/>
    </xf>
    <xf numFmtId="0" fontId="13" fillId="0" borderId="1" xfId="4" applyBorder="1" applyAlignment="1">
      <alignment horizontal="left" vertical="center"/>
    </xf>
    <xf numFmtId="0" fontId="13" fillId="7" borderId="1" xfId="4" applyFill="1" applyBorder="1" applyAlignment="1">
      <alignment horizontal="center" vertical="center"/>
    </xf>
    <xf numFmtId="0" fontId="29" fillId="0" borderId="1" xfId="4" applyFont="1" applyBorder="1" applyAlignment="1">
      <alignment horizontal="center" vertical="center" wrapText="1"/>
    </xf>
    <xf numFmtId="0" fontId="30" fillId="0" borderId="26" xfId="4" applyFont="1" applyBorder="1" applyAlignment="1">
      <alignment horizontal="right" vertical="center" wrapText="1"/>
    </xf>
    <xf numFmtId="0" fontId="30" fillId="0" borderId="11" xfId="4" applyFont="1" applyBorder="1" applyAlignment="1">
      <alignment horizontal="right" vertical="center" wrapText="1"/>
    </xf>
    <xf numFmtId="0" fontId="30" fillId="0" borderId="11" xfId="4" applyFont="1" applyBorder="1" applyAlignment="1">
      <alignment horizontal="left" vertical="center" wrapText="1"/>
    </xf>
    <xf numFmtId="0" fontId="26" fillId="0" borderId="11" xfId="4" applyFont="1" applyBorder="1" applyAlignment="1">
      <alignment wrapText="1"/>
    </xf>
    <xf numFmtId="0" fontId="3" fillId="0" borderId="27" xfId="4" applyFont="1" applyBorder="1" applyAlignment="1">
      <alignment horizontal="left" wrapText="1"/>
    </xf>
    <xf numFmtId="0" fontId="26" fillId="0" borderId="1" xfId="4" applyFont="1" applyBorder="1" applyAlignment="1">
      <alignment horizontal="center" vertical="center" wrapText="1"/>
    </xf>
    <xf numFmtId="0" fontId="13" fillId="0" borderId="5" xfId="4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 wrapText="1"/>
    </xf>
    <xf numFmtId="0" fontId="13" fillId="0" borderId="22" xfId="4" applyBorder="1" applyAlignment="1">
      <alignment horizontal="center" vertical="center"/>
    </xf>
    <xf numFmtId="0" fontId="13" fillId="7" borderId="22" xfId="4" applyFill="1" applyBorder="1" applyAlignment="1">
      <alignment horizontal="center" vertical="center"/>
    </xf>
    <xf numFmtId="0" fontId="13" fillId="0" borderId="24" xfId="4" applyBorder="1" applyAlignment="1">
      <alignment horizontal="center" vertical="center" wrapText="1"/>
    </xf>
    <xf numFmtId="0" fontId="28" fillId="0" borderId="7" xfId="4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/>
    </xf>
    <xf numFmtId="0" fontId="3" fillId="0" borderId="0" xfId="4" applyFont="1"/>
    <xf numFmtId="0" fontId="26" fillId="0" borderId="0" xfId="4" applyFont="1" applyAlignment="1">
      <alignment horizontal="left"/>
    </xf>
    <xf numFmtId="0" fontId="3" fillId="0" borderId="11" xfId="4" applyFont="1" applyBorder="1" applyAlignment="1">
      <alignment horizontal="right" vertical="center"/>
    </xf>
    <xf numFmtId="0" fontId="31" fillId="0" borderId="0" xfId="4" applyFont="1" applyAlignment="1">
      <alignment horizontal="center" vertical="top" wrapText="1"/>
    </xf>
    <xf numFmtId="0" fontId="31" fillId="0" borderId="0" xfId="4" applyFont="1" applyAlignment="1">
      <alignment vertical="top" wrapText="1"/>
    </xf>
    <xf numFmtId="0" fontId="33" fillId="0" borderId="0" xfId="4" applyFont="1" applyAlignment="1">
      <alignment horizontal="center" vertical="top" wrapText="1"/>
    </xf>
    <xf numFmtId="0" fontId="33" fillId="0" borderId="0" xfId="4" applyFont="1" applyAlignment="1">
      <alignment vertical="top" wrapText="1"/>
    </xf>
    <xf numFmtId="0" fontId="3" fillId="0" borderId="0" xfId="4" applyFont="1" applyAlignment="1">
      <alignment vertical="top" wrapText="1"/>
    </xf>
    <xf numFmtId="0" fontId="13" fillId="0" borderId="0" xfId="4" applyAlignment="1">
      <alignment horizontal="center" wrapText="1"/>
    </xf>
    <xf numFmtId="0" fontId="13" fillId="0" borderId="0" xfId="4" applyAlignment="1">
      <alignment wrapText="1"/>
    </xf>
    <xf numFmtId="0" fontId="34" fillId="0" borderId="0" xfId="4" applyFont="1" applyAlignment="1">
      <alignment horizontal="center" vertical="top" wrapText="1"/>
    </xf>
    <xf numFmtId="0" fontId="35" fillId="0" borderId="0" xfId="4" applyFont="1" applyAlignment="1">
      <alignment horizontal="center" vertical="top" wrapText="1"/>
    </xf>
    <xf numFmtId="0" fontId="33" fillId="0" borderId="0" xfId="4" applyFont="1"/>
    <xf numFmtId="0" fontId="28" fillId="0" borderId="0" xfId="4" applyFont="1" applyAlignment="1">
      <alignment vertical="center"/>
    </xf>
    <xf numFmtId="0" fontId="28" fillId="0" borderId="0" xfId="4" applyFont="1" applyAlignment="1">
      <alignment vertical="center" wrapText="1"/>
    </xf>
    <xf numFmtId="0" fontId="28" fillId="0" borderId="0" xfId="4" applyFont="1" applyAlignment="1">
      <alignment horizontal="right" vertical="center"/>
    </xf>
    <xf numFmtId="0" fontId="28" fillId="0" borderId="18" xfId="4" applyFont="1" applyBorder="1" applyAlignment="1">
      <alignment vertical="center"/>
    </xf>
    <xf numFmtId="0" fontId="28" fillId="0" borderId="18" xfId="4" applyFont="1" applyBorder="1" applyAlignment="1">
      <alignment vertical="center" wrapText="1"/>
    </xf>
    <xf numFmtId="0" fontId="28" fillId="0" borderId="18" xfId="4" applyFont="1" applyBorder="1" applyAlignment="1">
      <alignment horizontal="right" vertical="center"/>
    </xf>
    <xf numFmtId="0" fontId="13" fillId="0" borderId="51" xfId="4" applyBorder="1" applyAlignment="1">
      <alignment horizontal="center" vertical="center" wrapText="1"/>
    </xf>
    <xf numFmtId="0" fontId="13" fillId="0" borderId="0" xfId="4" applyAlignment="1">
      <alignment horizontal="center" vertical="center" wrapText="1"/>
    </xf>
    <xf numFmtId="0" fontId="13" fillId="0" borderId="26" xfId="4" applyBorder="1" applyAlignment="1">
      <alignment horizontal="center" vertical="center" wrapText="1"/>
    </xf>
    <xf numFmtId="0" fontId="13" fillId="0" borderId="58" xfId="4" applyBorder="1" applyAlignment="1">
      <alignment horizontal="center" vertical="center" shrinkToFit="1"/>
    </xf>
    <xf numFmtId="0" fontId="13" fillId="0" borderId="5" xfId="4" applyBorder="1" applyAlignment="1">
      <alignment horizontal="left" vertical="center" wrapText="1"/>
    </xf>
    <xf numFmtId="0" fontId="13" fillId="2" borderId="26" xfId="4" applyFill="1" applyBorder="1" applyAlignment="1">
      <alignment horizontal="center" vertical="center" wrapText="1"/>
    </xf>
    <xf numFmtId="0" fontId="13" fillId="0" borderId="60" xfId="4" applyBorder="1" applyAlignment="1">
      <alignment horizontal="center" vertical="center" wrapText="1"/>
    </xf>
    <xf numFmtId="0" fontId="33" fillId="0" borderId="0" xfId="4" applyFont="1" applyAlignment="1">
      <alignment vertical="center"/>
    </xf>
    <xf numFmtId="0" fontId="13" fillId="0" borderId="64" xfId="4" applyBorder="1" applyAlignment="1">
      <alignment horizontal="center" vertical="center" shrinkToFit="1"/>
    </xf>
    <xf numFmtId="0" fontId="28" fillId="0" borderId="12" xfId="4" applyFont="1" applyBorder="1" applyAlignment="1">
      <alignment vertical="center" wrapText="1"/>
    </xf>
    <xf numFmtId="0" fontId="13" fillId="0" borderId="69" xfId="4" applyBorder="1" applyAlignment="1">
      <alignment horizontal="center" vertical="center" wrapText="1"/>
    </xf>
    <xf numFmtId="0" fontId="13" fillId="0" borderId="51" xfId="4" applyBorder="1" applyAlignment="1">
      <alignment horizontal="center" vertical="center" shrinkToFit="1"/>
    </xf>
    <xf numFmtId="0" fontId="13" fillId="0" borderId="51" xfId="4" applyBorder="1" applyAlignment="1">
      <alignment horizontal="left" vertical="center" wrapText="1"/>
    </xf>
    <xf numFmtId="0" fontId="33" fillId="0" borderId="0" xfId="4" applyFont="1" applyAlignment="1">
      <alignment horizontal="center" vertical="center" shrinkToFit="1"/>
    </xf>
    <xf numFmtId="0" fontId="33" fillId="0" borderId="0" xfId="4" applyFont="1" applyAlignment="1">
      <alignment horizontal="left" vertical="center" wrapText="1"/>
    </xf>
    <xf numFmtId="0" fontId="33" fillId="0" borderId="0" xfId="4" applyFont="1" applyAlignment="1">
      <alignment horizontal="center" vertical="center" wrapText="1"/>
    </xf>
    <xf numFmtId="0" fontId="34" fillId="0" borderId="0" xfId="4" applyFont="1" applyAlignment="1">
      <alignment vertical="center"/>
    </xf>
    <xf numFmtId="0" fontId="13" fillId="0" borderId="13" xfId="4" applyBorder="1" applyAlignment="1">
      <alignment vertical="center"/>
    </xf>
    <xf numFmtId="0" fontId="13" fillId="0" borderId="0" xfId="4" applyAlignment="1">
      <alignment vertical="center"/>
    </xf>
    <xf numFmtId="0" fontId="36" fillId="0" borderId="0" xfId="4" applyFont="1" applyAlignment="1">
      <alignment vertical="center"/>
    </xf>
    <xf numFmtId="0" fontId="36" fillId="0" borderId="0" xfId="4" applyFont="1" applyAlignment="1">
      <alignment horizontal="right" vertical="center"/>
    </xf>
    <xf numFmtId="0" fontId="36" fillId="0" borderId="0" xfId="4" applyFont="1" applyAlignment="1">
      <alignment horizontal="left" vertical="center"/>
    </xf>
    <xf numFmtId="0" fontId="36" fillId="0" borderId="0" xfId="4" applyFont="1" applyAlignment="1">
      <alignment vertical="center" shrinkToFit="1"/>
    </xf>
    <xf numFmtId="0" fontId="28" fillId="0" borderId="0" xfId="4" applyFont="1" applyAlignment="1">
      <alignment horizontal="center" vertical="top" wrapText="1"/>
    </xf>
    <xf numFmtId="0" fontId="28" fillId="0" borderId="0" xfId="4" applyFont="1" applyAlignment="1">
      <alignment vertical="top" wrapText="1"/>
    </xf>
    <xf numFmtId="0" fontId="13" fillId="0" borderId="0" xfId="4" applyAlignment="1">
      <alignment vertical="center" wrapText="1"/>
    </xf>
    <xf numFmtId="0" fontId="26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28" fillId="0" borderId="0" xfId="4" applyFont="1" applyAlignment="1">
      <alignment wrapText="1"/>
    </xf>
    <xf numFmtId="0" fontId="28" fillId="0" borderId="18" xfId="4" applyFont="1" applyBorder="1" applyAlignment="1">
      <alignment horizontal="left" wrapText="1"/>
    </xf>
    <xf numFmtId="0" fontId="13" fillId="8" borderId="1" xfId="4" applyFill="1" applyBorder="1" applyAlignment="1">
      <alignment horizontal="center" vertical="center" wrapText="1"/>
    </xf>
    <xf numFmtId="0" fontId="33" fillId="0" borderId="60" xfId="4" applyFont="1" applyBorder="1" applyAlignment="1">
      <alignment horizontal="center" vertical="center" wrapText="1"/>
    </xf>
    <xf numFmtId="0" fontId="13" fillId="0" borderId="0" xfId="4" applyAlignment="1">
      <alignment vertical="top"/>
    </xf>
    <xf numFmtId="0" fontId="13" fillId="0" borderId="22" xfId="4" applyBorder="1" applyAlignment="1">
      <alignment horizontal="center" vertical="center" wrapText="1"/>
    </xf>
    <xf numFmtId="0" fontId="13" fillId="8" borderId="22" xfId="4" applyFill="1" applyBorder="1" applyAlignment="1">
      <alignment horizontal="center" vertical="center" wrapText="1"/>
    </xf>
    <xf numFmtId="0" fontId="36" fillId="0" borderId="26" xfId="5" applyFont="1" applyBorder="1" applyAlignment="1">
      <alignment vertical="center" wrapText="1"/>
    </xf>
    <xf numFmtId="0" fontId="36" fillId="0" borderId="11" xfId="5" applyFont="1" applyBorder="1" applyAlignment="1">
      <alignment horizontal="center" vertical="center" wrapText="1"/>
    </xf>
    <xf numFmtId="0" fontId="36" fillId="0" borderId="11" xfId="5" applyFont="1" applyBorder="1" applyAlignment="1">
      <alignment horizontal="left" vertical="center"/>
    </xf>
    <xf numFmtId="0" fontId="41" fillId="0" borderId="11" xfId="5" applyFont="1" applyBorder="1" applyAlignment="1">
      <alignment vertical="center" wrapText="1"/>
    </xf>
    <xf numFmtId="0" fontId="33" fillId="0" borderId="57" xfId="4" applyFont="1" applyBorder="1" applyAlignment="1">
      <alignment horizontal="center" vertical="center" wrapText="1"/>
    </xf>
    <xf numFmtId="0" fontId="13" fillId="0" borderId="10" xfId="4" applyBorder="1" applyAlignment="1">
      <alignment horizontal="center" vertical="center" wrapText="1"/>
    </xf>
    <xf numFmtId="0" fontId="33" fillId="0" borderId="81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 wrapText="1"/>
    </xf>
    <xf numFmtId="0" fontId="3" fillId="0" borderId="0" xfId="4" applyFont="1" applyAlignment="1">
      <alignment vertical="center"/>
    </xf>
    <xf numFmtId="0" fontId="44" fillId="0" borderId="0" xfId="4" applyFont="1" applyAlignment="1">
      <alignment horizontal="left" vertical="center"/>
    </xf>
    <xf numFmtId="0" fontId="3" fillId="0" borderId="0" xfId="4" applyFont="1" applyAlignment="1">
      <alignment horizontal="left" vertical="top" textRotation="90" wrapText="1"/>
    </xf>
    <xf numFmtId="0" fontId="30" fillId="0" borderId="0" xfId="4" applyFont="1" applyAlignment="1">
      <alignment horizontal="left" vertical="center"/>
    </xf>
    <xf numFmtId="0" fontId="28" fillId="0" borderId="18" xfId="4" applyFont="1" applyBorder="1" applyAlignment="1">
      <alignment horizontal="left" vertical="top" wrapText="1"/>
    </xf>
    <xf numFmtId="0" fontId="13" fillId="8" borderId="26" xfId="4" applyFill="1" applyBorder="1" applyAlignment="1">
      <alignment horizontal="center" vertical="center" wrapText="1"/>
    </xf>
    <xf numFmtId="0" fontId="13" fillId="0" borderId="6" xfId="4" applyBorder="1" applyAlignment="1">
      <alignment vertical="center"/>
    </xf>
    <xf numFmtId="0" fontId="13" fillId="0" borderId="0" xfId="4" applyAlignment="1">
      <alignment horizontal="center" vertical="center" shrinkToFit="1"/>
    </xf>
    <xf numFmtId="0" fontId="46" fillId="0" borderId="0" xfId="5" applyFont="1" applyAlignment="1">
      <alignment vertical="top"/>
    </xf>
    <xf numFmtId="0" fontId="13" fillId="0" borderId="0" xfId="4" applyAlignment="1">
      <alignment horizontal="left" vertical="center" wrapText="1"/>
    </xf>
    <xf numFmtId="0" fontId="13" fillId="8" borderId="1" xfId="4" applyFill="1" applyBorder="1" applyAlignment="1">
      <alignment vertical="center"/>
    </xf>
    <xf numFmtId="0" fontId="13" fillId="9" borderId="1" xfId="4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13" fillId="0" borderId="5" xfId="4" applyBorder="1" applyAlignment="1">
      <alignment vertical="center" wrapText="1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>
      <alignment horizontal="left" vertical="center"/>
    </xf>
    <xf numFmtId="0" fontId="3" fillId="0" borderId="1" xfId="4" applyFont="1" applyBorder="1" applyAlignment="1">
      <alignment horizontal="left" vertical="center" wrapText="1"/>
    </xf>
    <xf numFmtId="0" fontId="3" fillId="0" borderId="6" xfId="4" applyFont="1" applyBorder="1" applyAlignment="1">
      <alignment horizontal="left" vertical="center" wrapText="1"/>
    </xf>
    <xf numFmtId="177" fontId="5" fillId="3" borderId="32" xfId="0" applyNumberFormat="1" applyFont="1" applyFill="1" applyBorder="1">
      <alignment vertical="center"/>
    </xf>
    <xf numFmtId="0" fontId="0" fillId="3" borderId="33" xfId="0" applyFill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38" fontId="5" fillId="3" borderId="32" xfId="1" applyFont="1" applyFill="1" applyBorder="1" applyAlignment="1">
      <alignment horizontal="right" vertical="center"/>
    </xf>
    <xf numFmtId="0" fontId="0" fillId="3" borderId="34" xfId="0" applyFill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38" fontId="5" fillId="0" borderId="5" xfId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11" xfId="0" applyFont="1" applyBorder="1" applyAlignment="1">
      <alignment horizontal="right"/>
    </xf>
    <xf numFmtId="0" fontId="5" fillId="4" borderId="35" xfId="0" applyFont="1" applyFill="1" applyBorder="1" applyAlignment="1">
      <alignment horizontal="left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5" fillId="4" borderId="37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76" fontId="5" fillId="4" borderId="5" xfId="0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24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38" fontId="5" fillId="0" borderId="30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9" fillId="0" borderId="0" xfId="0" applyFont="1" applyAlignment="1">
      <alignment horizontal="center" vertical="center"/>
    </xf>
    <xf numFmtId="38" fontId="5" fillId="0" borderId="26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2" borderId="5" xfId="1" applyFon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38" fontId="9" fillId="0" borderId="5" xfId="1" applyFont="1" applyFill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38" fontId="14" fillId="0" borderId="44" xfId="1" applyFont="1" applyBorder="1" applyAlignment="1">
      <alignment horizontal="right" vertical="center"/>
    </xf>
    <xf numFmtId="38" fontId="14" fillId="0" borderId="45" xfId="1" applyFont="1" applyBorder="1" applyAlignment="1">
      <alignment horizontal="right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77" fontId="5" fillId="3" borderId="42" xfId="0" applyNumberFormat="1" applyFont="1" applyFill="1" applyBorder="1">
      <alignment vertical="center"/>
    </xf>
    <xf numFmtId="0" fontId="0" fillId="3" borderId="43" xfId="0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8" fontId="21" fillId="0" borderId="1" xfId="0" applyNumberFormat="1" applyFont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3" fillId="0" borderId="0" xfId="4" applyFont="1" applyAlignment="1">
      <alignment horizontal="right" vertical="center"/>
    </xf>
    <xf numFmtId="0" fontId="3" fillId="0" borderId="0" xfId="4" applyFont="1" applyAlignment="1">
      <alignment horizontal="center"/>
    </xf>
    <xf numFmtId="0" fontId="13" fillId="0" borderId="5" xfId="4" applyBorder="1" applyAlignment="1">
      <alignment horizontal="center" vertical="center"/>
    </xf>
    <xf numFmtId="0" fontId="13" fillId="0" borderId="6" xfId="4" applyBorder="1" applyAlignment="1">
      <alignment horizontal="center" vertical="center"/>
    </xf>
    <xf numFmtId="0" fontId="13" fillId="0" borderId="7" xfId="4" applyBorder="1" applyAlignment="1">
      <alignment horizontal="center" vertical="center"/>
    </xf>
    <xf numFmtId="0" fontId="25" fillId="0" borderId="5" xfId="4" applyFont="1" applyBorder="1" applyAlignment="1">
      <alignment horizontal="center" vertical="center"/>
    </xf>
    <xf numFmtId="0" fontId="25" fillId="0" borderId="6" xfId="4" applyFont="1" applyBorder="1" applyAlignment="1">
      <alignment horizontal="center" vertical="center"/>
    </xf>
    <xf numFmtId="0" fontId="25" fillId="0" borderId="7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20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13" xfId="4" applyFont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6" fillId="0" borderId="16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26" fillId="0" borderId="11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5" xfId="4" applyFont="1" applyBorder="1" applyAlignment="1">
      <alignment horizontal="left" vertical="center"/>
    </xf>
    <xf numFmtId="0" fontId="26" fillId="0" borderId="6" xfId="4" applyFont="1" applyBorder="1" applyAlignment="1">
      <alignment horizontal="left" vertical="center"/>
    </xf>
    <xf numFmtId="0" fontId="26" fillId="0" borderId="7" xfId="4" applyFont="1" applyBorder="1" applyAlignment="1">
      <alignment horizontal="left" vertical="center"/>
    </xf>
    <xf numFmtId="0" fontId="24" fillId="0" borderId="5" xfId="4" applyFont="1" applyBorder="1" applyAlignment="1">
      <alignment horizontal="left" vertical="center"/>
    </xf>
    <xf numFmtId="0" fontId="24" fillId="0" borderId="6" xfId="4" applyFont="1" applyBorder="1" applyAlignment="1">
      <alignment horizontal="left" vertical="center"/>
    </xf>
    <xf numFmtId="0" fontId="24" fillId="0" borderId="7" xfId="4" applyFont="1" applyBorder="1" applyAlignment="1">
      <alignment horizontal="left" vertical="center"/>
    </xf>
    <xf numFmtId="0" fontId="27" fillId="0" borderId="0" xfId="4" applyFont="1" applyAlignment="1">
      <alignment horizontal="center"/>
    </xf>
    <xf numFmtId="0" fontId="13" fillId="0" borderId="1" xfId="4" applyBorder="1" applyAlignment="1">
      <alignment horizontal="center" vertical="center"/>
    </xf>
    <xf numFmtId="0" fontId="13" fillId="0" borderId="1" xfId="4" applyBorder="1" applyAlignment="1">
      <alignment horizontal="center" vertical="center" wrapText="1"/>
    </xf>
    <xf numFmtId="0" fontId="13" fillId="0" borderId="1" xfId="4" applyBorder="1" applyAlignment="1">
      <alignment horizontal="left" vertical="center"/>
    </xf>
    <xf numFmtId="0" fontId="13" fillId="0" borderId="48" xfId="4" applyBorder="1" applyAlignment="1">
      <alignment horizontal="center" vertical="center"/>
    </xf>
    <xf numFmtId="0" fontId="13" fillId="0" borderId="61" xfId="4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3" fillId="7" borderId="1" xfId="4" applyFill="1" applyBorder="1" applyAlignment="1">
      <alignment horizontal="center" vertical="center"/>
    </xf>
    <xf numFmtId="0" fontId="13" fillId="0" borderId="1" xfId="4" applyBorder="1" applyAlignment="1">
      <alignment horizontal="left" vertical="top" wrapText="1"/>
    </xf>
    <xf numFmtId="0" fontId="24" fillId="0" borderId="22" xfId="4" applyFont="1" applyBorder="1" applyAlignment="1">
      <alignment horizontal="left" vertical="center" wrapText="1"/>
    </xf>
    <xf numFmtId="0" fontId="13" fillId="0" borderId="1" xfId="4" applyBorder="1" applyAlignment="1">
      <alignment horizontal="left" vertical="center" wrapText="1"/>
    </xf>
    <xf numFmtId="0" fontId="13" fillId="0" borderId="5" xfId="4" applyBorder="1" applyAlignment="1">
      <alignment horizontal="center" vertical="center" wrapText="1"/>
    </xf>
    <xf numFmtId="0" fontId="13" fillId="0" borderId="6" xfId="4" applyBorder="1" applyAlignment="1">
      <alignment horizontal="center" vertical="center" wrapText="1"/>
    </xf>
    <xf numFmtId="0" fontId="13" fillId="0" borderId="7" xfId="4" applyBorder="1" applyAlignment="1">
      <alignment horizontal="center" vertical="center" wrapText="1"/>
    </xf>
    <xf numFmtId="0" fontId="13" fillId="0" borderId="49" xfId="4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horizontal="left" vertical="center"/>
    </xf>
    <xf numFmtId="0" fontId="28" fillId="0" borderId="1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0" fontId="28" fillId="0" borderId="7" xfId="4" applyFont="1" applyBorder="1" applyAlignment="1">
      <alignment horizontal="center" vertical="center"/>
    </xf>
    <xf numFmtId="0" fontId="13" fillId="0" borderId="0" xfId="4" applyAlignment="1">
      <alignment horizontal="center" vertical="top" textRotation="90"/>
    </xf>
    <xf numFmtId="0" fontId="32" fillId="0" borderId="5" xfId="4" applyFont="1" applyBorder="1" applyAlignment="1">
      <alignment horizontal="center" vertical="center"/>
    </xf>
    <xf numFmtId="0" fontId="32" fillId="0" borderId="6" xfId="4" applyFont="1" applyBorder="1" applyAlignment="1">
      <alignment horizontal="center" vertical="center"/>
    </xf>
    <xf numFmtId="0" fontId="32" fillId="0" borderId="7" xfId="4" applyFont="1" applyBorder="1" applyAlignment="1">
      <alignment horizontal="center" vertical="center"/>
    </xf>
    <xf numFmtId="0" fontId="27" fillId="0" borderId="0" xfId="4" applyFont="1" applyAlignment="1">
      <alignment horizontal="center" vertical="center" wrapText="1"/>
    </xf>
    <xf numFmtId="0" fontId="34" fillId="0" borderId="0" xfId="4" applyFont="1" applyAlignment="1">
      <alignment horizontal="left" vertical="center" wrapText="1"/>
    </xf>
    <xf numFmtId="0" fontId="13" fillId="0" borderId="50" xfId="4" applyBorder="1" applyAlignment="1">
      <alignment horizontal="center" vertical="center" wrapText="1"/>
    </xf>
    <xf numFmtId="0" fontId="13" fillId="0" borderId="51" xfId="4" applyBorder="1" applyAlignment="1">
      <alignment horizontal="center" vertical="center" wrapText="1"/>
    </xf>
    <xf numFmtId="0" fontId="13" fillId="0" borderId="15" xfId="4" applyBorder="1" applyAlignment="1">
      <alignment horizontal="center" vertical="center" wrapText="1"/>
    </xf>
    <xf numFmtId="0" fontId="13" fillId="0" borderId="0" xfId="4" applyAlignment="1">
      <alignment horizontal="center" vertical="center" wrapText="1"/>
    </xf>
    <xf numFmtId="0" fontId="13" fillId="0" borderId="58" xfId="4" applyBorder="1" applyAlignment="1">
      <alignment horizontal="center" vertical="center" wrapText="1"/>
    </xf>
    <xf numFmtId="0" fontId="13" fillId="0" borderId="11" xfId="4" applyBorder="1" applyAlignment="1">
      <alignment horizontal="center" vertical="center" wrapText="1"/>
    </xf>
    <xf numFmtId="0" fontId="33" fillId="0" borderId="52" xfId="4" applyFont="1" applyBorder="1" applyAlignment="1">
      <alignment horizontal="center" vertical="center" textRotation="255" wrapText="1"/>
    </xf>
    <xf numFmtId="0" fontId="33" fillId="0" borderId="56" xfId="4" applyFont="1" applyBorder="1" applyAlignment="1">
      <alignment horizontal="center" vertical="center" textRotation="255" wrapText="1"/>
    </xf>
    <xf numFmtId="0" fontId="33" fillId="0" borderId="8" xfId="4" applyFont="1" applyBorder="1" applyAlignment="1">
      <alignment horizontal="center" vertical="center" textRotation="255" wrapText="1"/>
    </xf>
    <xf numFmtId="0" fontId="13" fillId="0" borderId="53" xfId="4" applyBorder="1" applyAlignment="1">
      <alignment horizontal="center" vertical="center" wrapText="1"/>
    </xf>
    <xf numFmtId="0" fontId="13" fillId="0" borderId="13" xfId="4" applyBorder="1" applyAlignment="1">
      <alignment horizontal="center" vertical="center" wrapText="1"/>
    </xf>
    <xf numFmtId="0" fontId="13" fillId="0" borderId="26" xfId="4" applyBorder="1" applyAlignment="1">
      <alignment horizontal="center" vertical="center" wrapText="1"/>
    </xf>
    <xf numFmtId="0" fontId="13" fillId="0" borderId="54" xfId="4" applyBorder="1" applyAlignment="1">
      <alignment horizontal="center" vertical="center" wrapText="1"/>
    </xf>
    <xf numFmtId="0" fontId="13" fillId="0" borderId="47" xfId="4" applyBorder="1" applyAlignment="1">
      <alignment horizontal="center" vertical="center" wrapText="1"/>
    </xf>
    <xf numFmtId="0" fontId="13" fillId="0" borderId="59" xfId="4" applyBorder="1" applyAlignment="1">
      <alignment horizontal="center" vertical="center" wrapText="1"/>
    </xf>
    <xf numFmtId="0" fontId="33" fillId="0" borderId="55" xfId="4" applyFont="1" applyBorder="1" applyAlignment="1">
      <alignment horizontal="center" vertical="center" textRotation="255" wrapText="1"/>
    </xf>
    <xf numFmtId="0" fontId="33" fillId="0" borderId="57" xfId="4" applyFont="1" applyBorder="1" applyAlignment="1">
      <alignment horizontal="center" vertical="center" textRotation="255" wrapText="1"/>
    </xf>
    <xf numFmtId="0" fontId="33" fillId="0" borderId="60" xfId="4" applyFont="1" applyBorder="1" applyAlignment="1">
      <alignment horizontal="center" vertical="center" textRotation="255" wrapText="1"/>
    </xf>
    <xf numFmtId="0" fontId="13" fillId="0" borderId="5" xfId="4" applyBorder="1" applyAlignment="1">
      <alignment horizontal="left" vertical="center" wrapText="1"/>
    </xf>
    <xf numFmtId="0" fontId="13" fillId="0" borderId="6" xfId="4" applyBorder="1" applyAlignment="1">
      <alignment horizontal="left" vertical="center" wrapText="1"/>
    </xf>
    <xf numFmtId="0" fontId="13" fillId="0" borderId="61" xfId="4" applyBorder="1" applyAlignment="1">
      <alignment horizontal="center" vertical="center" wrapText="1"/>
    </xf>
    <xf numFmtId="0" fontId="13" fillId="0" borderId="62" xfId="4" applyBorder="1" applyAlignment="1">
      <alignment horizontal="center" vertical="center" wrapText="1"/>
    </xf>
    <xf numFmtId="0" fontId="13" fillId="0" borderId="63" xfId="4" applyBorder="1" applyAlignment="1">
      <alignment horizontal="center" vertical="center" wrapText="1"/>
    </xf>
    <xf numFmtId="0" fontId="13" fillId="0" borderId="2" xfId="4" applyBorder="1" applyAlignment="1">
      <alignment horizontal="center" vertical="center" wrapText="1"/>
    </xf>
    <xf numFmtId="0" fontId="13" fillId="0" borderId="7" xfId="4" applyBorder="1" applyAlignment="1">
      <alignment horizontal="left" vertical="center" wrapText="1"/>
    </xf>
    <xf numFmtId="0" fontId="13" fillId="0" borderId="26" xfId="4" applyBorder="1" applyAlignment="1">
      <alignment horizontal="left" vertical="center" wrapText="1"/>
    </xf>
    <xf numFmtId="0" fontId="13" fillId="0" borderId="11" xfId="4" applyBorder="1" applyAlignment="1">
      <alignment horizontal="left" vertical="center" wrapText="1"/>
    </xf>
    <xf numFmtId="0" fontId="13" fillId="0" borderId="65" xfId="4" applyBorder="1" applyAlignment="1">
      <alignment horizontal="center" vertical="center" wrapText="1"/>
    </xf>
    <xf numFmtId="0" fontId="13" fillId="0" borderId="66" xfId="4" applyBorder="1" applyAlignment="1">
      <alignment horizontal="center" vertical="center" wrapText="1"/>
    </xf>
    <xf numFmtId="0" fontId="13" fillId="0" borderId="67" xfId="4" applyBorder="1" applyAlignment="1">
      <alignment horizontal="center" vertical="center" wrapText="1"/>
    </xf>
    <xf numFmtId="0" fontId="13" fillId="0" borderId="70" xfId="4" applyBorder="1" applyAlignment="1">
      <alignment horizontal="center" vertical="center" wrapText="1"/>
    </xf>
    <xf numFmtId="0" fontId="13" fillId="0" borderId="16" xfId="4" applyBorder="1" applyAlignment="1">
      <alignment horizontal="center" vertical="center" wrapText="1"/>
    </xf>
    <xf numFmtId="0" fontId="13" fillId="0" borderId="27" xfId="4" applyBorder="1" applyAlignment="1">
      <alignment horizontal="center" vertical="center" wrapText="1"/>
    </xf>
    <xf numFmtId="0" fontId="28" fillId="0" borderId="68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13" fillId="0" borderId="51" xfId="4" applyBorder="1" applyAlignment="1">
      <alignment horizontal="left" vertical="center" wrapText="1"/>
    </xf>
    <xf numFmtId="0" fontId="33" fillId="0" borderId="0" xfId="4" applyFont="1" applyAlignment="1">
      <alignment horizontal="left" vertical="center" wrapText="1"/>
    </xf>
    <xf numFmtId="0" fontId="31" fillId="0" borderId="0" xfId="4" applyFont="1" applyAlignment="1">
      <alignment horizontal="center" vertical="center" wrapText="1"/>
    </xf>
    <xf numFmtId="0" fontId="36" fillId="0" borderId="0" xfId="4" applyFont="1" applyAlignment="1">
      <alignment horizontal="right" vertical="center"/>
    </xf>
    <xf numFmtId="0" fontId="36" fillId="0" borderId="0" xfId="4" applyFont="1" applyAlignment="1">
      <alignment horizontal="left" vertical="center" shrinkToFit="1"/>
    </xf>
    <xf numFmtId="0" fontId="36" fillId="0" borderId="0" xfId="4" applyFont="1" applyAlignment="1">
      <alignment horizontal="left" vertical="center"/>
    </xf>
    <xf numFmtId="0" fontId="13" fillId="2" borderId="5" xfId="4" applyFill="1" applyBorder="1" applyAlignment="1">
      <alignment horizontal="center" vertical="center"/>
    </xf>
    <xf numFmtId="0" fontId="13" fillId="2" borderId="7" xfId="4" applyFill="1" applyBorder="1" applyAlignment="1">
      <alignment horizontal="center" vertical="center"/>
    </xf>
    <xf numFmtId="0" fontId="13" fillId="0" borderId="71" xfId="4" applyBorder="1" applyAlignment="1">
      <alignment horizontal="center" vertical="center" wrapText="1"/>
    </xf>
    <xf numFmtId="0" fontId="26" fillId="0" borderId="22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/>
    </xf>
    <xf numFmtId="0" fontId="26" fillId="0" borderId="8" xfId="4" applyFont="1" applyBorder="1" applyAlignment="1">
      <alignment horizontal="center" vertical="center"/>
    </xf>
    <xf numFmtId="0" fontId="27" fillId="0" borderId="0" xfId="4" applyFont="1" applyAlignment="1">
      <alignment horizontal="center" vertical="top" wrapText="1"/>
    </xf>
    <xf numFmtId="0" fontId="28" fillId="0" borderId="0" xfId="4" applyFont="1" applyAlignment="1">
      <alignment horizontal="right" vertical="center"/>
    </xf>
    <xf numFmtId="0" fontId="13" fillId="0" borderId="72" xfId="4" applyBorder="1" applyAlignment="1">
      <alignment horizontal="center" vertical="center" wrapText="1"/>
    </xf>
    <xf numFmtId="0" fontId="13" fillId="0" borderId="73" xfId="4" applyBorder="1" applyAlignment="1">
      <alignment horizontal="center" vertical="center" wrapText="1"/>
    </xf>
    <xf numFmtId="0" fontId="13" fillId="0" borderId="64" xfId="4" applyBorder="1" applyAlignment="1">
      <alignment horizontal="center" vertical="center" wrapText="1"/>
    </xf>
    <xf numFmtId="0" fontId="3" fillId="0" borderId="73" xfId="4" applyFont="1" applyBorder="1" applyAlignment="1">
      <alignment horizontal="center" vertical="center" textRotation="255" wrapText="1"/>
    </xf>
    <xf numFmtId="0" fontId="3" fillId="0" borderId="1" xfId="4" applyFont="1" applyBorder="1" applyAlignment="1">
      <alignment horizontal="center" vertical="center" textRotation="255" wrapText="1"/>
    </xf>
    <xf numFmtId="0" fontId="13" fillId="0" borderId="38" xfId="4" applyBorder="1" applyAlignment="1">
      <alignment horizontal="center" vertical="center" wrapText="1"/>
    </xf>
    <xf numFmtId="0" fontId="3" fillId="0" borderId="74" xfId="4" applyFont="1" applyBorder="1" applyAlignment="1">
      <alignment horizontal="center" vertical="center" textRotation="255" wrapText="1"/>
    </xf>
    <xf numFmtId="0" fontId="3" fillId="0" borderId="75" xfId="4" applyFont="1" applyBorder="1" applyAlignment="1">
      <alignment horizontal="center" vertical="center" textRotation="255" wrapText="1"/>
    </xf>
    <xf numFmtId="0" fontId="36" fillId="0" borderId="5" xfId="5" applyFont="1" applyBorder="1" applyAlignment="1">
      <alignment horizontal="center" vertical="center"/>
    </xf>
    <xf numFmtId="0" fontId="36" fillId="0" borderId="6" xfId="5" applyFont="1" applyBorder="1" applyAlignment="1">
      <alignment horizontal="center" vertical="center"/>
    </xf>
    <xf numFmtId="0" fontId="36" fillId="0" borderId="5" xfId="5" applyFont="1" applyBorder="1" applyAlignment="1">
      <alignment horizontal="center" vertical="center" shrinkToFit="1"/>
    </xf>
    <xf numFmtId="0" fontId="36" fillId="0" borderId="7" xfId="5" applyFont="1" applyBorder="1" applyAlignment="1">
      <alignment horizontal="center" vertical="center" shrinkToFit="1"/>
    </xf>
    <xf numFmtId="0" fontId="13" fillId="0" borderId="48" xfId="4" applyBorder="1" applyAlignment="1">
      <alignment horizontal="center" vertical="center" wrapText="1"/>
    </xf>
    <xf numFmtId="0" fontId="36" fillId="0" borderId="7" xfId="5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13" fillId="0" borderId="76" xfId="4" applyBorder="1" applyAlignment="1">
      <alignment horizontal="center" vertical="center" shrinkToFit="1"/>
    </xf>
    <xf numFmtId="0" fontId="13" fillId="0" borderId="78" xfId="4" applyBorder="1" applyAlignment="1">
      <alignment horizontal="center" vertical="center" shrinkToFit="1"/>
    </xf>
    <xf numFmtId="0" fontId="13" fillId="0" borderId="24" xfId="4" applyBorder="1" applyAlignment="1">
      <alignment horizontal="left" vertical="center" wrapText="1"/>
    </xf>
    <xf numFmtId="0" fontId="13" fillId="0" borderId="21" xfId="4" applyBorder="1" applyAlignment="1">
      <alignment horizontal="left" vertical="center" wrapText="1"/>
    </xf>
    <xf numFmtId="0" fontId="13" fillId="0" borderId="27" xfId="4" applyBorder="1" applyAlignment="1">
      <alignment horizontal="left" vertical="center" wrapText="1"/>
    </xf>
    <xf numFmtId="0" fontId="13" fillId="0" borderId="22" xfId="4" applyBorder="1" applyAlignment="1">
      <alignment horizontal="center" vertical="center" wrapText="1"/>
    </xf>
    <xf numFmtId="0" fontId="13" fillId="0" borderId="8" xfId="4" applyBorder="1" applyAlignment="1">
      <alignment horizontal="center" vertical="center" wrapText="1"/>
    </xf>
    <xf numFmtId="0" fontId="13" fillId="8" borderId="22" xfId="4" applyFill="1" applyBorder="1" applyAlignment="1">
      <alignment horizontal="center" vertical="center" wrapText="1"/>
    </xf>
    <xf numFmtId="0" fontId="13" fillId="8" borderId="8" xfId="4" applyFill="1" applyBorder="1" applyAlignment="1">
      <alignment horizontal="center" vertical="center" wrapText="1"/>
    </xf>
    <xf numFmtId="49" fontId="36" fillId="0" borderId="5" xfId="5" applyNumberFormat="1" applyFont="1" applyBorder="1" applyAlignment="1">
      <alignment horizontal="center" vertical="center"/>
    </xf>
    <xf numFmtId="49" fontId="36" fillId="0" borderId="7" xfId="5" applyNumberFormat="1" applyFont="1" applyBorder="1" applyAlignment="1">
      <alignment horizontal="center" vertical="center"/>
    </xf>
    <xf numFmtId="0" fontId="13" fillId="0" borderId="24" xfId="4" applyBorder="1" applyAlignment="1">
      <alignment horizontal="center" vertical="center" wrapText="1"/>
    </xf>
    <xf numFmtId="0" fontId="13" fillId="0" borderId="21" xfId="4" applyBorder="1" applyAlignment="1">
      <alignment horizontal="center" vertical="center" wrapText="1"/>
    </xf>
    <xf numFmtId="0" fontId="38" fillId="0" borderId="24" xfId="5" applyFont="1" applyBorder="1" applyAlignment="1">
      <alignment horizontal="left" vertical="top" wrapText="1" shrinkToFit="1"/>
    </xf>
    <xf numFmtId="0" fontId="38" fillId="0" borderId="21" xfId="5" applyFont="1" applyBorder="1" applyAlignment="1">
      <alignment horizontal="left" vertical="top" shrinkToFit="1"/>
    </xf>
    <xf numFmtId="0" fontId="38" fillId="0" borderId="26" xfId="5" applyFont="1" applyBorder="1" applyAlignment="1">
      <alignment horizontal="left" vertical="top" shrinkToFit="1"/>
    </xf>
    <xf numFmtId="0" fontId="38" fillId="0" borderId="27" xfId="5" applyFont="1" applyBorder="1" applyAlignment="1">
      <alignment horizontal="left" vertical="top" shrinkToFit="1"/>
    </xf>
    <xf numFmtId="0" fontId="26" fillId="0" borderId="24" xfId="4" applyFont="1" applyBorder="1" applyAlignment="1">
      <alignment horizontal="left" wrapText="1"/>
    </xf>
    <xf numFmtId="0" fontId="13" fillId="0" borderId="20" xfId="4" applyBorder="1" applyAlignment="1">
      <alignment horizontal="left" wrapText="1"/>
    </xf>
    <xf numFmtId="0" fontId="33" fillId="0" borderId="77" xfId="4" applyFont="1" applyBorder="1" applyAlignment="1">
      <alignment horizontal="center" vertical="center" wrapText="1"/>
    </xf>
    <xf numFmtId="0" fontId="33" fillId="0" borderId="60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42" fillId="0" borderId="5" xfId="5" applyFont="1" applyBorder="1" applyAlignment="1">
      <alignment horizontal="center" vertical="center" wrapText="1"/>
    </xf>
    <xf numFmtId="0" fontId="42" fillId="0" borderId="7" xfId="5" applyFont="1" applyBorder="1" applyAlignment="1">
      <alignment horizontal="center" vertical="center" wrapText="1"/>
    </xf>
    <xf numFmtId="0" fontId="43" fillId="0" borderId="5" xfId="5" applyFont="1" applyBorder="1" applyAlignment="1">
      <alignment horizontal="center" vertical="center" wrapText="1"/>
    </xf>
    <xf numFmtId="0" fontId="43" fillId="0" borderId="6" xfId="5" applyFont="1" applyBorder="1" applyAlignment="1">
      <alignment horizontal="center" vertical="center" wrapText="1"/>
    </xf>
    <xf numFmtId="0" fontId="13" fillId="0" borderId="49" xfId="4" applyBorder="1" applyAlignment="1">
      <alignment horizontal="center" vertical="center" wrapText="1"/>
    </xf>
    <xf numFmtId="0" fontId="13" fillId="0" borderId="79" xfId="4" applyBorder="1" applyAlignment="1">
      <alignment horizontal="center" vertical="center" wrapText="1"/>
    </xf>
    <xf numFmtId="0" fontId="13" fillId="0" borderId="80" xfId="4" applyBorder="1" applyAlignment="1">
      <alignment horizontal="center" vertical="center" wrapText="1"/>
    </xf>
    <xf numFmtId="0" fontId="13" fillId="0" borderId="3" xfId="4" applyBorder="1" applyAlignment="1">
      <alignment horizontal="center" vertical="center" wrapText="1"/>
    </xf>
    <xf numFmtId="0" fontId="0" fillId="0" borderId="5" xfId="5" applyFont="1" applyBorder="1" applyAlignment="1">
      <alignment horizontal="center" vertical="center" shrinkToFit="1"/>
    </xf>
    <xf numFmtId="0" fontId="0" fillId="0" borderId="7" xfId="5" applyFont="1" applyBorder="1" applyAlignment="1">
      <alignment horizontal="center" vertical="center" shrinkToFit="1"/>
    </xf>
    <xf numFmtId="0" fontId="26" fillId="0" borderId="5" xfId="5" applyFont="1" applyBorder="1" applyAlignment="1">
      <alignment horizontal="center" vertical="center"/>
    </xf>
    <xf numFmtId="0" fontId="26" fillId="0" borderId="6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8" fillId="0" borderId="18" xfId="4" applyFont="1" applyBorder="1" applyAlignment="1">
      <alignment horizontal="right" vertical="center"/>
    </xf>
    <xf numFmtId="0" fontId="3" fillId="0" borderId="52" xfId="4" applyFont="1" applyBorder="1" applyAlignment="1">
      <alignment horizontal="center" vertical="center" textRotation="255" wrapText="1"/>
    </xf>
    <xf numFmtId="0" fontId="3" fillId="0" borderId="56" xfId="4" applyFont="1" applyBorder="1" applyAlignment="1">
      <alignment horizontal="center" vertical="center" textRotation="255" wrapText="1"/>
    </xf>
    <xf numFmtId="0" fontId="3" fillId="0" borderId="8" xfId="4" applyFont="1" applyBorder="1" applyAlignment="1">
      <alignment horizontal="center" vertical="center" textRotation="255" wrapText="1"/>
    </xf>
    <xf numFmtId="0" fontId="3" fillId="0" borderId="55" xfId="4" applyFont="1" applyBorder="1" applyAlignment="1">
      <alignment horizontal="center" vertical="center" textRotation="255" wrapText="1"/>
    </xf>
    <xf numFmtId="0" fontId="3" fillId="0" borderId="57" xfId="4" applyFont="1" applyBorder="1" applyAlignment="1">
      <alignment horizontal="center" vertical="center" textRotation="255" wrapText="1"/>
    </xf>
    <xf numFmtId="0" fontId="3" fillId="0" borderId="60" xfId="4" applyFont="1" applyBorder="1" applyAlignment="1">
      <alignment horizontal="center" vertical="center" textRotation="255" wrapText="1"/>
    </xf>
    <xf numFmtId="0" fontId="13" fillId="0" borderId="68" xfId="4" applyBorder="1" applyAlignment="1">
      <alignment horizontal="center" vertical="center" wrapText="1"/>
    </xf>
    <xf numFmtId="0" fontId="13" fillId="0" borderId="10" xfId="4" applyBorder="1" applyAlignment="1">
      <alignment horizontal="center" vertical="center" wrapText="1"/>
    </xf>
    <xf numFmtId="0" fontId="13" fillId="0" borderId="25" xfId="4" applyBorder="1" applyAlignment="1">
      <alignment horizontal="center" vertical="center" wrapText="1"/>
    </xf>
    <xf numFmtId="0" fontId="28" fillId="0" borderId="0" xfId="4" applyFont="1" applyAlignment="1">
      <alignment horizontal="left" vertical="center"/>
    </xf>
    <xf numFmtId="0" fontId="13" fillId="0" borderId="11" xfId="4" applyBorder="1" applyAlignment="1">
      <alignment horizontal="center" vertical="center"/>
    </xf>
    <xf numFmtId="0" fontId="0" fillId="0" borderId="63" xfId="0" applyBorder="1">
      <alignment vertical="center"/>
    </xf>
    <xf numFmtId="0" fontId="28" fillId="0" borderId="11" xfId="4" applyFont="1" applyBorder="1" applyAlignment="1">
      <alignment horizontal="left" vertical="center"/>
    </xf>
    <xf numFmtId="0" fontId="3" fillId="0" borderId="7" xfId="4" applyFont="1" applyBorder="1" applyAlignment="1">
      <alignment horizontal="center" vertical="center" wrapText="1"/>
    </xf>
    <xf numFmtId="0" fontId="13" fillId="0" borderId="62" xfId="4" applyBorder="1" applyAlignment="1">
      <alignment horizontal="center" vertical="center"/>
    </xf>
    <xf numFmtId="0" fontId="13" fillId="0" borderId="63" xfId="4" applyBorder="1" applyAlignment="1">
      <alignment horizontal="center" vertical="center"/>
    </xf>
    <xf numFmtId="0" fontId="11" fillId="0" borderId="0" xfId="4" applyFont="1" applyAlignment="1">
      <alignment horizontal="left" vertical="center" shrinkToFit="1"/>
    </xf>
    <xf numFmtId="0" fontId="11" fillId="0" borderId="0" xfId="4" applyFont="1" applyAlignment="1">
      <alignment horizontal="left" vertical="center"/>
    </xf>
    <xf numFmtId="0" fontId="26" fillId="0" borderId="5" xfId="4" applyFont="1" applyBorder="1" applyAlignment="1">
      <alignment horizontal="center" vertical="center"/>
    </xf>
    <xf numFmtId="0" fontId="26" fillId="0" borderId="7" xfId="4" applyFont="1" applyBorder="1" applyAlignment="1">
      <alignment horizontal="center" vertical="center"/>
    </xf>
    <xf numFmtId="0" fontId="26" fillId="0" borderId="24" xfId="4" applyFont="1" applyBorder="1" applyAlignment="1">
      <alignment horizontal="left" vertical="center"/>
    </xf>
    <xf numFmtId="0" fontId="26" fillId="0" borderId="2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6" fillId="0" borderId="11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27" fillId="0" borderId="0" xfId="4" applyFont="1" applyAlignment="1">
      <alignment horizontal="center" vertical="center"/>
    </xf>
    <xf numFmtId="0" fontId="33" fillId="0" borderId="1" xfId="4" applyFont="1" applyBorder="1" applyAlignment="1">
      <alignment horizontal="left" vertical="center"/>
    </xf>
  </cellXfs>
  <cellStyles count="7">
    <cellStyle name="桁区切り" xfId="1" builtinId="6"/>
    <cellStyle name="桁区切り 2" xfId="3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4" xr:uid="{00000000-0005-0000-0000-000006000000}"/>
  </cellStyles>
  <dxfs count="0"/>
  <tableStyles count="0" defaultTableStyle="TableStyleMedium9" defaultPivotStyle="PivotStyleLight16"/>
  <colors>
    <mruColors>
      <color rgb="FFFFFFCC"/>
      <color rgb="FFFFD5EA"/>
      <color rgb="FFFEFE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38</xdr:row>
      <xdr:rowOff>123825</xdr:rowOff>
    </xdr:from>
    <xdr:to>
      <xdr:col>6</xdr:col>
      <xdr:colOff>847725</xdr:colOff>
      <xdr:row>38</xdr:row>
      <xdr:rowOff>125413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2A856F5-D981-4E98-AEFE-C78DB1DC3C5B}"/>
            </a:ext>
          </a:extLst>
        </xdr:cNvPr>
        <xdr:cNvCxnSpPr/>
      </xdr:nvCxnSpPr>
      <xdr:spPr>
        <a:xfrm>
          <a:off x="2085975" y="11896725"/>
          <a:ext cx="1333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9525</xdr:colOff>
      <xdr:row>38</xdr:row>
      <xdr:rowOff>161925</xdr:rowOff>
    </xdr:from>
    <xdr:ext cx="76200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5F8F16-CE16-4D6A-B54B-78C471725B17}"/>
            </a:ext>
          </a:extLst>
        </xdr:cNvPr>
        <xdr:cNvSpPr txBox="1"/>
      </xdr:nvSpPr>
      <xdr:spPr>
        <a:xfrm>
          <a:off x="2343150" y="11934825"/>
          <a:ext cx="7620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en-US" altLang="ja-JP" sz="1100" b="1"/>
            <a:t>52</a:t>
          </a:r>
          <a:r>
            <a:rPr kumimoji="1" lang="ja-JP" altLang="en-US" sz="1100" b="1"/>
            <a:t>週以上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31</xdr:row>
      <xdr:rowOff>85725</xdr:rowOff>
    </xdr:from>
    <xdr:to>
      <xdr:col>5</xdr:col>
      <xdr:colOff>942975</xdr:colOff>
      <xdr:row>31</xdr:row>
      <xdr:rowOff>87313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D42A8E1-98EC-4F4E-8BC3-AF479B0E3E11}"/>
            </a:ext>
          </a:extLst>
        </xdr:cNvPr>
        <xdr:cNvCxnSpPr/>
      </xdr:nvCxnSpPr>
      <xdr:spPr>
        <a:xfrm>
          <a:off x="2143125" y="8543925"/>
          <a:ext cx="1333500" cy="158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85725</xdr:colOff>
      <xdr:row>31</xdr:row>
      <xdr:rowOff>95250</xdr:rowOff>
    </xdr:from>
    <xdr:ext cx="76200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5F9607-5A37-4564-8795-86CEA6B12CF5}"/>
            </a:ext>
          </a:extLst>
        </xdr:cNvPr>
        <xdr:cNvSpPr txBox="1"/>
      </xdr:nvSpPr>
      <xdr:spPr>
        <a:xfrm>
          <a:off x="2371725" y="8553450"/>
          <a:ext cx="7620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en-US" altLang="ja-JP" sz="1100" b="1"/>
            <a:t>52</a:t>
          </a:r>
          <a:r>
            <a:rPr kumimoji="1" lang="ja-JP" altLang="en-US" sz="1100" b="1"/>
            <a:t>週以上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8"/>
  <sheetViews>
    <sheetView tabSelected="1" view="pageBreakPreview" zoomScaleNormal="100" zoomScaleSheetLayoutView="100" workbookViewId="0">
      <selection activeCell="Y36" sqref="Y36"/>
    </sheetView>
  </sheetViews>
  <sheetFormatPr defaultRowHeight="12" x14ac:dyDescent="0.15"/>
  <cols>
    <col min="1" max="1" width="4.25" style="1" customWidth="1"/>
    <col min="2" max="2" width="11.125" style="1" customWidth="1"/>
    <col min="3" max="3" width="5.125" style="1" customWidth="1"/>
    <col min="4" max="4" width="4.75" style="1" customWidth="1"/>
    <col min="5" max="5" width="3.125" style="1" customWidth="1"/>
    <col min="6" max="6" width="4.625" style="1" customWidth="1"/>
    <col min="7" max="7" width="2.625" style="1" customWidth="1"/>
    <col min="8" max="8" width="7.5" style="1" customWidth="1"/>
    <col min="9" max="9" width="2.625" style="1" customWidth="1"/>
    <col min="10" max="10" width="14.25" style="1" customWidth="1"/>
    <col min="11" max="11" width="5.875" style="1" customWidth="1"/>
    <col min="12" max="12" width="7.875" style="1" hidden="1" customWidth="1"/>
    <col min="13" max="13" width="4.625" style="1" customWidth="1"/>
    <col min="14" max="14" width="6.5" style="1" customWidth="1"/>
    <col min="15" max="15" width="3.75" style="1" customWidth="1"/>
    <col min="16" max="16" width="10.375" style="1" customWidth="1"/>
    <col min="17" max="17" width="4" style="1" customWidth="1"/>
    <col min="18" max="18" width="10.625" style="1" customWidth="1"/>
    <col min="19" max="19" width="3.75" style="1" customWidth="1"/>
    <col min="20" max="20" width="10.625" style="1" customWidth="1"/>
    <col min="21" max="21" width="4.375" style="1" customWidth="1"/>
    <col min="22" max="22" width="2" style="1" customWidth="1"/>
    <col min="23" max="24" width="6.125" style="1" bestFit="1" customWidth="1"/>
    <col min="25" max="33" width="2.875" style="1" customWidth="1"/>
    <col min="34" max="39" width="3.25" style="1" customWidth="1"/>
    <col min="40" max="140" width="3.875" style="1" customWidth="1"/>
    <col min="141" max="16384" width="9" style="1"/>
  </cols>
  <sheetData>
    <row r="1" spans="1:30" ht="15" customHeight="1" x14ac:dyDescent="0.15">
      <c r="K1" s="7"/>
      <c r="L1" s="7"/>
      <c r="M1" s="201" t="s">
        <v>84</v>
      </c>
      <c r="N1" s="202"/>
      <c r="O1" s="202"/>
      <c r="P1" s="202"/>
      <c r="Q1" s="202"/>
      <c r="R1" s="202"/>
      <c r="S1" s="202"/>
      <c r="T1" s="202"/>
      <c r="U1" s="202"/>
    </row>
    <row r="2" spans="1:30" ht="18.75" customHeight="1" x14ac:dyDescent="0.15">
      <c r="A2" s="3" t="s">
        <v>6</v>
      </c>
      <c r="K2" s="7"/>
      <c r="L2" s="203" t="s">
        <v>22</v>
      </c>
      <c r="M2" s="203"/>
      <c r="N2" s="204"/>
      <c r="O2" s="204"/>
      <c r="P2" s="204"/>
      <c r="Q2" s="204"/>
      <c r="R2" s="204"/>
      <c r="S2" s="204"/>
      <c r="T2" s="204"/>
      <c r="U2" s="204"/>
    </row>
    <row r="3" spans="1:30" ht="22.5" customHeight="1" x14ac:dyDescent="0.15">
      <c r="A3" s="3"/>
      <c r="B3" s="3"/>
      <c r="K3" s="30"/>
      <c r="L3" s="30"/>
      <c r="M3" s="30"/>
      <c r="N3" s="255" t="s">
        <v>21</v>
      </c>
      <c r="O3" s="255"/>
      <c r="P3" s="255"/>
      <c r="Q3" s="256"/>
      <c r="R3" s="256"/>
      <c r="S3" s="256"/>
      <c r="T3" s="256"/>
      <c r="U3" s="257"/>
    </row>
    <row r="4" spans="1:30" ht="15" customHeight="1" x14ac:dyDescent="0.15">
      <c r="L4" s="29"/>
      <c r="N4" s="219" t="s">
        <v>20</v>
      </c>
      <c r="O4" s="234" t="s">
        <v>29</v>
      </c>
      <c r="P4" s="234"/>
      <c r="Q4" s="234"/>
      <c r="R4" s="234"/>
      <c r="S4" s="234"/>
      <c r="T4" s="234"/>
      <c r="U4" s="234"/>
    </row>
    <row r="5" spans="1:30" ht="15" customHeight="1" x14ac:dyDescent="0.15">
      <c r="L5" s="28"/>
      <c r="N5" s="219"/>
      <c r="O5" s="234" t="s">
        <v>31</v>
      </c>
      <c r="P5" s="234"/>
      <c r="Q5" s="234"/>
      <c r="R5" s="234"/>
      <c r="S5" s="234"/>
      <c r="T5" s="234"/>
      <c r="U5" s="234"/>
    </row>
    <row r="6" spans="1:30" ht="15" customHeight="1" x14ac:dyDescent="0.15">
      <c r="N6" s="219"/>
      <c r="O6" s="234" t="s">
        <v>30</v>
      </c>
      <c r="P6" s="234"/>
      <c r="Q6" s="234"/>
      <c r="R6" s="234"/>
      <c r="S6" s="234"/>
      <c r="T6" s="234"/>
      <c r="U6" s="234"/>
    </row>
    <row r="7" spans="1:30" ht="15" customHeight="1" x14ac:dyDescent="0.15">
      <c r="K7" s="23"/>
      <c r="L7" s="23"/>
      <c r="M7" s="23"/>
      <c r="N7" s="219"/>
      <c r="O7" s="218" t="s">
        <v>32</v>
      </c>
      <c r="P7" s="218"/>
      <c r="Q7" s="218"/>
      <c r="R7" s="218"/>
      <c r="S7" s="218"/>
      <c r="T7" s="218"/>
      <c r="U7" s="218"/>
    </row>
    <row r="8" spans="1:30" ht="18.75" customHeight="1" x14ac:dyDescent="0.15"/>
    <row r="9" spans="1:30" ht="21" customHeight="1" x14ac:dyDescent="0.15">
      <c r="A9" s="213" t="s">
        <v>36</v>
      </c>
      <c r="B9" s="213"/>
      <c r="C9" s="213"/>
      <c r="D9" s="213"/>
      <c r="E9" s="213"/>
      <c r="F9" s="213"/>
      <c r="G9" s="213"/>
      <c r="H9" s="213"/>
      <c r="I9" s="213"/>
      <c r="J9" s="213"/>
      <c r="K9" s="10"/>
      <c r="L9" s="10"/>
      <c r="M9" s="10"/>
      <c r="N9" s="10"/>
      <c r="O9" s="10"/>
      <c r="P9" s="10"/>
      <c r="Q9" s="11"/>
      <c r="R9" s="220" t="s">
        <v>17</v>
      </c>
      <c r="S9" s="221"/>
      <c r="T9" s="221"/>
      <c r="U9" s="221"/>
      <c r="V9" s="221"/>
      <c r="W9" s="4"/>
      <c r="X9" s="4"/>
      <c r="Y9" s="4"/>
      <c r="Z9" s="4"/>
      <c r="AA9" s="4"/>
      <c r="AB9" s="4"/>
      <c r="AC9" s="4"/>
      <c r="AD9" s="4"/>
    </row>
    <row r="10" spans="1:30" ht="7.5" customHeight="1" thickBot="1" x14ac:dyDescent="0.2"/>
    <row r="11" spans="1:30" ht="60" customHeight="1" thickBot="1" x14ac:dyDescent="0.2">
      <c r="A11" s="170" t="s">
        <v>1</v>
      </c>
      <c r="B11" s="171"/>
      <c r="C11" s="171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3"/>
    </row>
    <row r="12" spans="1:30" ht="18" customHeight="1" x14ac:dyDescent="0.15">
      <c r="A12" s="181" t="s">
        <v>2</v>
      </c>
      <c r="B12" s="182"/>
      <c r="C12" s="183"/>
      <c r="D12" s="210" t="s">
        <v>0</v>
      </c>
      <c r="E12" s="211"/>
      <c r="F12" s="211"/>
      <c r="G12" s="211"/>
      <c r="H12" s="211"/>
      <c r="I12" s="211"/>
      <c r="J12" s="212"/>
      <c r="K12" s="12">
        <v>1</v>
      </c>
      <c r="L12" s="25"/>
      <c r="M12" s="210" t="s">
        <v>3</v>
      </c>
      <c r="N12" s="211"/>
      <c r="O12" s="211"/>
      <c r="P12" s="211"/>
      <c r="Q12" s="211"/>
      <c r="R12" s="211"/>
      <c r="S12" s="211"/>
      <c r="T12" s="211"/>
      <c r="U12" s="216"/>
    </row>
    <row r="13" spans="1:30" ht="18" customHeight="1" x14ac:dyDescent="0.15">
      <c r="A13" s="181"/>
      <c r="B13" s="182"/>
      <c r="C13" s="183"/>
      <c r="D13" s="174" t="s">
        <v>63</v>
      </c>
      <c r="E13" s="175"/>
      <c r="F13" s="175"/>
      <c r="G13" s="175"/>
      <c r="H13" s="175"/>
      <c r="I13" s="175"/>
      <c r="J13" s="176"/>
      <c r="K13" s="5"/>
      <c r="L13" s="24"/>
      <c r="M13" s="174" t="s">
        <v>14</v>
      </c>
      <c r="N13" s="175"/>
      <c r="O13" s="175"/>
      <c r="P13" s="175"/>
      <c r="Q13" s="175"/>
      <c r="R13" s="175"/>
      <c r="S13" s="175"/>
      <c r="T13" s="175"/>
      <c r="U13" s="217"/>
    </row>
    <row r="14" spans="1:30" ht="18" customHeight="1" x14ac:dyDescent="0.15">
      <c r="A14" s="181"/>
      <c r="B14" s="182"/>
      <c r="C14" s="183"/>
      <c r="D14" s="174" t="s">
        <v>64</v>
      </c>
      <c r="E14" s="175"/>
      <c r="F14" s="175"/>
      <c r="G14" s="175"/>
      <c r="H14" s="175"/>
      <c r="I14" s="175"/>
      <c r="J14" s="176"/>
      <c r="K14" s="5"/>
      <c r="L14" s="24"/>
      <c r="M14" s="174" t="s">
        <v>18</v>
      </c>
      <c r="N14" s="175"/>
      <c r="O14" s="175"/>
      <c r="P14" s="175"/>
      <c r="Q14" s="175"/>
      <c r="R14" s="175"/>
      <c r="S14" s="175"/>
      <c r="T14" s="175"/>
      <c r="U14" s="217"/>
    </row>
    <row r="15" spans="1:30" ht="18" customHeight="1" x14ac:dyDescent="0.15">
      <c r="A15" s="181"/>
      <c r="B15" s="182"/>
      <c r="C15" s="183"/>
      <c r="D15" s="174" t="s">
        <v>56</v>
      </c>
      <c r="E15" s="175"/>
      <c r="F15" s="175"/>
      <c r="G15" s="175"/>
      <c r="H15" s="175"/>
      <c r="I15" s="175"/>
      <c r="J15" s="176"/>
      <c r="K15" s="5"/>
      <c r="L15" s="24"/>
      <c r="M15" s="174" t="s">
        <v>42</v>
      </c>
      <c r="N15" s="175"/>
      <c r="O15" s="175"/>
      <c r="P15" s="175"/>
      <c r="Q15" s="175"/>
      <c r="R15" s="175"/>
      <c r="S15" s="175"/>
      <c r="T15" s="175"/>
      <c r="U15" s="217"/>
    </row>
    <row r="16" spans="1:30" ht="18" customHeight="1" x14ac:dyDescent="0.15">
      <c r="A16" s="181"/>
      <c r="B16" s="182"/>
      <c r="C16" s="183"/>
      <c r="D16" s="174" t="s">
        <v>57</v>
      </c>
      <c r="E16" s="175"/>
      <c r="F16" s="175"/>
      <c r="G16" s="175"/>
      <c r="H16" s="175"/>
      <c r="I16" s="175"/>
      <c r="J16" s="176"/>
      <c r="K16" s="5"/>
      <c r="L16" s="24"/>
      <c r="M16" s="174" t="s">
        <v>37</v>
      </c>
      <c r="N16" s="175"/>
      <c r="O16" s="175"/>
      <c r="P16" s="175"/>
      <c r="Q16" s="175"/>
      <c r="R16" s="175"/>
      <c r="S16" s="175"/>
      <c r="T16" s="175"/>
      <c r="U16" s="217"/>
    </row>
    <row r="17" spans="1:22" ht="18" customHeight="1" x14ac:dyDescent="0.15">
      <c r="A17" s="181"/>
      <c r="B17" s="182"/>
      <c r="C17" s="183"/>
      <c r="D17" s="174" t="s">
        <v>58</v>
      </c>
      <c r="E17" s="175"/>
      <c r="F17" s="175"/>
      <c r="G17" s="175"/>
      <c r="H17" s="175"/>
      <c r="I17" s="175"/>
      <c r="J17" s="176"/>
      <c r="K17" s="5"/>
      <c r="L17" s="24"/>
      <c r="M17" s="174" t="s">
        <v>38</v>
      </c>
      <c r="N17" s="175"/>
      <c r="O17" s="175"/>
      <c r="P17" s="175"/>
      <c r="Q17" s="175"/>
      <c r="R17" s="175"/>
      <c r="S17" s="175"/>
      <c r="T17" s="175"/>
      <c r="U17" s="217"/>
    </row>
    <row r="18" spans="1:22" ht="18" customHeight="1" x14ac:dyDescent="0.15">
      <c r="A18" s="181"/>
      <c r="B18" s="182"/>
      <c r="C18" s="183"/>
      <c r="D18" s="174" t="s">
        <v>59</v>
      </c>
      <c r="E18" s="175"/>
      <c r="F18" s="175"/>
      <c r="G18" s="175"/>
      <c r="H18" s="175"/>
      <c r="I18" s="175"/>
      <c r="J18" s="176"/>
      <c r="K18" s="5"/>
      <c r="L18" s="24"/>
      <c r="M18" s="174" t="s">
        <v>39</v>
      </c>
      <c r="N18" s="175"/>
      <c r="O18" s="175"/>
      <c r="P18" s="175"/>
      <c r="Q18" s="175"/>
      <c r="R18" s="175"/>
      <c r="S18" s="175"/>
      <c r="T18" s="175"/>
      <c r="U18" s="217"/>
    </row>
    <row r="19" spans="1:22" ht="18" customHeight="1" x14ac:dyDescent="0.15">
      <c r="A19" s="181"/>
      <c r="B19" s="182"/>
      <c r="C19" s="183"/>
      <c r="D19" s="174" t="s">
        <v>60</v>
      </c>
      <c r="E19" s="175"/>
      <c r="F19" s="175"/>
      <c r="G19" s="175"/>
      <c r="H19" s="175"/>
      <c r="I19" s="175"/>
      <c r="J19" s="176"/>
      <c r="K19" s="5"/>
      <c r="L19" s="24"/>
      <c r="M19" s="174" t="s">
        <v>40</v>
      </c>
      <c r="N19" s="175"/>
      <c r="O19" s="175"/>
      <c r="P19" s="175"/>
      <c r="Q19" s="175"/>
      <c r="R19" s="175"/>
      <c r="S19" s="175"/>
      <c r="T19" s="175"/>
      <c r="U19" s="217"/>
    </row>
    <row r="20" spans="1:22" ht="18" customHeight="1" x14ac:dyDescent="0.15">
      <c r="A20" s="181"/>
      <c r="B20" s="182"/>
      <c r="C20" s="183"/>
      <c r="D20" s="174" t="s">
        <v>61</v>
      </c>
      <c r="E20" s="175"/>
      <c r="F20" s="175"/>
      <c r="G20" s="175"/>
      <c r="H20" s="175"/>
      <c r="I20" s="175"/>
      <c r="J20" s="176"/>
      <c r="K20" s="5"/>
      <c r="L20" s="26"/>
      <c r="M20" s="174" t="s">
        <v>41</v>
      </c>
      <c r="N20" s="175"/>
      <c r="O20" s="175"/>
      <c r="P20" s="175"/>
      <c r="Q20" s="175"/>
      <c r="R20" s="175"/>
      <c r="S20" s="175"/>
      <c r="T20" s="175"/>
      <c r="U20" s="217"/>
    </row>
    <row r="21" spans="1:22" ht="18" customHeight="1" x14ac:dyDescent="0.15">
      <c r="A21" s="181"/>
      <c r="B21" s="182"/>
      <c r="C21" s="183"/>
      <c r="D21" s="174" t="s">
        <v>62</v>
      </c>
      <c r="E21" s="175"/>
      <c r="F21" s="175"/>
      <c r="G21" s="175"/>
      <c r="H21" s="175"/>
      <c r="I21" s="175"/>
      <c r="J21" s="176"/>
      <c r="K21" s="5">
        <v>1</v>
      </c>
      <c r="L21" s="26"/>
      <c r="M21" s="174" t="s">
        <v>14</v>
      </c>
      <c r="N21" s="175"/>
      <c r="O21" s="175"/>
      <c r="P21" s="175"/>
      <c r="Q21" s="175"/>
      <c r="R21" s="175"/>
      <c r="S21" s="175"/>
      <c r="T21" s="175"/>
      <c r="U21" s="217"/>
    </row>
    <row r="22" spans="1:22" ht="18" customHeight="1" thickBot="1" x14ac:dyDescent="0.2">
      <c r="A22" s="184"/>
      <c r="B22" s="185"/>
      <c r="C22" s="186"/>
      <c r="D22" s="190" t="s">
        <v>27</v>
      </c>
      <c r="E22" s="191"/>
      <c r="F22" s="191"/>
      <c r="G22" s="191"/>
      <c r="H22" s="191"/>
      <c r="I22" s="191"/>
      <c r="J22" s="192"/>
      <c r="K22" s="9" t="s">
        <v>54</v>
      </c>
      <c r="L22" s="27"/>
      <c r="M22" s="193" t="s">
        <v>28</v>
      </c>
      <c r="N22" s="194"/>
      <c r="O22" s="194"/>
      <c r="P22" s="194"/>
      <c r="Q22" s="194"/>
      <c r="R22" s="194"/>
      <c r="S22" s="194"/>
      <c r="T22" s="194"/>
      <c r="U22" s="195"/>
    </row>
    <row r="23" spans="1:22" ht="6" customHeight="1" x14ac:dyDescent="0.15"/>
    <row r="24" spans="1:22" ht="36" customHeight="1" x14ac:dyDescent="0.15">
      <c r="A24" s="205" t="s">
        <v>15</v>
      </c>
      <c r="B24" s="206"/>
      <c r="C24" s="207"/>
      <c r="D24" s="208" t="s">
        <v>5</v>
      </c>
      <c r="E24" s="209"/>
      <c r="F24" s="209"/>
      <c r="G24" s="209"/>
      <c r="H24" s="209"/>
      <c r="I24" s="209"/>
      <c r="J24" s="209"/>
      <c r="K24" s="209"/>
      <c r="L24" s="209"/>
      <c r="M24" s="214" t="s">
        <v>45</v>
      </c>
      <c r="N24" s="223"/>
      <c r="O24" s="215"/>
      <c r="P24" s="214" t="s">
        <v>46</v>
      </c>
      <c r="Q24" s="215"/>
      <c r="R24" s="214" t="s">
        <v>53</v>
      </c>
      <c r="S24" s="215"/>
      <c r="T24" s="214" t="s">
        <v>47</v>
      </c>
      <c r="U24" s="215"/>
      <c r="V24" s="2"/>
    </row>
    <row r="25" spans="1:22" ht="30" customHeight="1" x14ac:dyDescent="0.15">
      <c r="A25" s="198" t="s">
        <v>34</v>
      </c>
      <c r="B25" s="188"/>
      <c r="C25" s="189"/>
      <c r="D25" s="222" t="s">
        <v>43</v>
      </c>
      <c r="E25" s="222"/>
      <c r="F25" s="222"/>
      <c r="G25" s="222"/>
      <c r="H25" s="222"/>
      <c r="I25" s="222"/>
      <c r="J25" s="222"/>
      <c r="K25" s="222"/>
      <c r="L25" s="177"/>
      <c r="M25" s="238">
        <f>IF(K12="","",165000)</f>
        <v>165000</v>
      </c>
      <c r="N25" s="239"/>
      <c r="O25" s="14" t="s">
        <v>4</v>
      </c>
      <c r="P25" s="17">
        <f>IF(K12="","",132000)</f>
        <v>132000</v>
      </c>
      <c r="Q25" s="15" t="s">
        <v>4</v>
      </c>
      <c r="R25" s="168"/>
      <c r="S25" s="169"/>
      <c r="T25" s="168"/>
      <c r="U25" s="169"/>
    </row>
    <row r="26" spans="1:22" ht="30" customHeight="1" x14ac:dyDescent="0.15">
      <c r="A26" s="198" t="s">
        <v>35</v>
      </c>
      <c r="B26" s="199"/>
      <c r="C26" s="200"/>
      <c r="D26" s="177" t="s">
        <v>44</v>
      </c>
      <c r="E26" s="188"/>
      <c r="F26" s="188"/>
      <c r="G26" s="188"/>
      <c r="H26" s="188"/>
      <c r="I26" s="188"/>
      <c r="J26" s="188"/>
      <c r="K26" s="188"/>
      <c r="L26" s="188"/>
      <c r="M26" s="196">
        <f>IF(K12="","",330000)</f>
        <v>330000</v>
      </c>
      <c r="N26" s="197"/>
      <c r="O26" s="15" t="s">
        <v>4</v>
      </c>
      <c r="P26" s="31">
        <f>IF(K12="","",165000)</f>
        <v>165000</v>
      </c>
      <c r="Q26" s="15" t="s">
        <v>4</v>
      </c>
      <c r="R26" s="168"/>
      <c r="S26" s="169"/>
      <c r="T26" s="168"/>
      <c r="U26" s="169"/>
    </row>
    <row r="27" spans="1:22" ht="27.75" customHeight="1" x14ac:dyDescent="0.15">
      <c r="A27" s="187" t="s">
        <v>66</v>
      </c>
      <c r="B27" s="188"/>
      <c r="C27" s="189"/>
      <c r="D27" s="234" t="s">
        <v>67</v>
      </c>
      <c r="E27" s="234"/>
      <c r="F27" s="234"/>
      <c r="G27" s="234"/>
      <c r="H27" s="234"/>
      <c r="I27" s="234"/>
      <c r="J27" s="234"/>
      <c r="K27" s="234"/>
      <c r="L27" s="198"/>
      <c r="M27" s="240"/>
      <c r="N27" s="241"/>
      <c r="O27" s="15" t="s">
        <v>4</v>
      </c>
      <c r="P27" s="168"/>
      <c r="Q27" s="169"/>
      <c r="R27" s="168"/>
      <c r="S27" s="169"/>
      <c r="T27" s="168"/>
      <c r="U27" s="169"/>
    </row>
    <row r="28" spans="1:22" ht="47.25" customHeight="1" x14ac:dyDescent="0.15">
      <c r="A28" s="198" t="s">
        <v>33</v>
      </c>
      <c r="B28" s="199"/>
      <c r="C28" s="200"/>
      <c r="D28" s="177" t="s">
        <v>68</v>
      </c>
      <c r="E28" s="178"/>
      <c r="F28" s="178"/>
      <c r="G28" s="178"/>
      <c r="H28" s="178"/>
      <c r="I28" s="178"/>
      <c r="J28" s="178"/>
      <c r="K28" s="178"/>
      <c r="L28" s="178"/>
      <c r="M28" s="238">
        <f>IF(K12="","",110000)</f>
        <v>110000</v>
      </c>
      <c r="N28" s="239"/>
      <c r="O28" s="14" t="s">
        <v>4</v>
      </c>
      <c r="P28" s="258"/>
      <c r="Q28" s="259"/>
      <c r="R28" s="18">
        <f>IF(K12="","",K15*8800)</f>
        <v>0</v>
      </c>
      <c r="S28" s="16" t="s">
        <v>4</v>
      </c>
      <c r="T28" s="18">
        <f>IF(K12="","",25000*1.1)</f>
        <v>27500.000000000004</v>
      </c>
      <c r="U28" s="16" t="s">
        <v>4</v>
      </c>
    </row>
    <row r="29" spans="1:22" ht="30.75" customHeight="1" x14ac:dyDescent="0.15">
      <c r="A29" s="177" t="s">
        <v>71</v>
      </c>
      <c r="B29" s="178"/>
      <c r="C29" s="233"/>
      <c r="D29" s="222" t="s">
        <v>70</v>
      </c>
      <c r="E29" s="222"/>
      <c r="F29" s="222"/>
      <c r="G29" s="222"/>
      <c r="H29" s="222"/>
      <c r="I29" s="222"/>
      <c r="J29" s="222"/>
      <c r="K29" s="222"/>
      <c r="L29" s="177"/>
      <c r="M29" s="244">
        <f>IF(K12="","",132000)</f>
        <v>132000</v>
      </c>
      <c r="N29" s="245"/>
      <c r="O29" s="34" t="s">
        <v>69</v>
      </c>
      <c r="P29" s="35">
        <f>IF(K12="","",132000)</f>
        <v>132000</v>
      </c>
      <c r="Q29" s="34" t="s">
        <v>69</v>
      </c>
      <c r="R29" s="168"/>
      <c r="S29" s="169"/>
      <c r="T29" s="168"/>
      <c r="U29" s="169"/>
    </row>
    <row r="30" spans="1:22" ht="30" customHeight="1" x14ac:dyDescent="0.15">
      <c r="A30" s="187" t="s">
        <v>75</v>
      </c>
      <c r="B30" s="188"/>
      <c r="C30" s="189"/>
      <c r="D30" s="177" t="s">
        <v>72</v>
      </c>
      <c r="E30" s="188"/>
      <c r="F30" s="188"/>
      <c r="G30" s="188"/>
      <c r="H30" s="188"/>
      <c r="I30" s="188"/>
      <c r="J30" s="188"/>
      <c r="K30" s="188"/>
      <c r="L30" s="188"/>
      <c r="M30" s="179"/>
      <c r="N30" s="180"/>
      <c r="O30" s="169"/>
      <c r="P30" s="168"/>
      <c r="Q30" s="169"/>
      <c r="R30" s="18">
        <f>IF(K12="","",K15*5500)</f>
        <v>0</v>
      </c>
      <c r="S30" s="16" t="s">
        <v>4</v>
      </c>
      <c r="T30" s="18">
        <f>IF(K12="","",25000*1.1)</f>
        <v>27500.000000000004</v>
      </c>
      <c r="U30" s="16" t="s">
        <v>4</v>
      </c>
    </row>
    <row r="31" spans="1:22" ht="27.75" customHeight="1" x14ac:dyDescent="0.15">
      <c r="A31" s="187" t="s">
        <v>76</v>
      </c>
      <c r="B31" s="188"/>
      <c r="C31" s="189"/>
      <c r="D31" s="235" t="s">
        <v>48</v>
      </c>
      <c r="E31" s="236"/>
      <c r="F31" s="236"/>
      <c r="G31" s="236"/>
      <c r="H31" s="236"/>
      <c r="I31" s="236"/>
      <c r="J31" s="236"/>
      <c r="K31" s="236"/>
      <c r="L31" s="236"/>
      <c r="M31" s="179"/>
      <c r="N31" s="180"/>
      <c r="O31" s="169"/>
      <c r="P31" s="168"/>
      <c r="Q31" s="169"/>
      <c r="R31" s="18">
        <f>IF(K12="","",K16*6600)</f>
        <v>0</v>
      </c>
      <c r="S31" s="16" t="s">
        <v>4</v>
      </c>
      <c r="T31" s="168"/>
      <c r="U31" s="169"/>
    </row>
    <row r="32" spans="1:22" ht="27.75" customHeight="1" x14ac:dyDescent="0.15">
      <c r="A32" s="187" t="s">
        <v>77</v>
      </c>
      <c r="B32" s="188"/>
      <c r="C32" s="189"/>
      <c r="D32" s="235" t="s">
        <v>49</v>
      </c>
      <c r="E32" s="236"/>
      <c r="F32" s="236"/>
      <c r="G32" s="236"/>
      <c r="H32" s="236"/>
      <c r="I32" s="236"/>
      <c r="J32" s="236"/>
      <c r="K32" s="236"/>
      <c r="L32" s="236"/>
      <c r="M32" s="179"/>
      <c r="N32" s="180"/>
      <c r="O32" s="169"/>
      <c r="P32" s="168"/>
      <c r="Q32" s="169"/>
      <c r="R32" s="18">
        <f>IF(K12="","",K17*6600)</f>
        <v>0</v>
      </c>
      <c r="S32" s="16" t="s">
        <v>4</v>
      </c>
      <c r="T32" s="168"/>
      <c r="U32" s="169"/>
    </row>
    <row r="33" spans="1:21" ht="27.75" customHeight="1" x14ac:dyDescent="0.15">
      <c r="A33" s="187" t="s">
        <v>78</v>
      </c>
      <c r="B33" s="242"/>
      <c r="C33" s="243"/>
      <c r="D33" s="177" t="s">
        <v>50</v>
      </c>
      <c r="E33" s="178"/>
      <c r="F33" s="178"/>
      <c r="G33" s="178"/>
      <c r="H33" s="178"/>
      <c r="I33" s="178"/>
      <c r="J33" s="178"/>
      <c r="K33" s="178"/>
      <c r="L33" s="178"/>
      <c r="M33" s="179"/>
      <c r="N33" s="180"/>
      <c r="O33" s="169"/>
      <c r="P33" s="168"/>
      <c r="Q33" s="169"/>
      <c r="R33" s="17">
        <f>IF(K12="","",K18*1100)</f>
        <v>0</v>
      </c>
      <c r="S33" s="15" t="s">
        <v>4</v>
      </c>
      <c r="T33" s="168"/>
      <c r="U33" s="169"/>
    </row>
    <row r="34" spans="1:21" ht="27.75" customHeight="1" x14ac:dyDescent="0.15">
      <c r="A34" s="187" t="s">
        <v>79</v>
      </c>
      <c r="B34" s="188"/>
      <c r="C34" s="189"/>
      <c r="D34" s="235" t="s">
        <v>51</v>
      </c>
      <c r="E34" s="236"/>
      <c r="F34" s="236"/>
      <c r="G34" s="236"/>
      <c r="H34" s="236"/>
      <c r="I34" s="236"/>
      <c r="J34" s="236"/>
      <c r="K34" s="236"/>
      <c r="L34" s="236"/>
      <c r="M34" s="179"/>
      <c r="N34" s="180"/>
      <c r="O34" s="169"/>
      <c r="P34" s="168"/>
      <c r="Q34" s="169"/>
      <c r="R34" s="18">
        <f>IF(K12="","",K19*1650)</f>
        <v>0</v>
      </c>
      <c r="S34" s="16" t="s">
        <v>4</v>
      </c>
      <c r="T34" s="168"/>
      <c r="U34" s="169"/>
    </row>
    <row r="35" spans="1:21" ht="27.75" customHeight="1" x14ac:dyDescent="0.15">
      <c r="A35" s="187" t="s">
        <v>80</v>
      </c>
      <c r="B35" s="188"/>
      <c r="C35" s="189"/>
      <c r="D35" s="235" t="s">
        <v>55</v>
      </c>
      <c r="E35" s="236"/>
      <c r="F35" s="236"/>
      <c r="G35" s="236"/>
      <c r="H35" s="236"/>
      <c r="I35" s="236"/>
      <c r="J35" s="236"/>
      <c r="K35" s="236"/>
      <c r="L35" s="236"/>
      <c r="M35" s="179"/>
      <c r="N35" s="180"/>
      <c r="O35" s="169"/>
      <c r="P35" s="168"/>
      <c r="Q35" s="169"/>
      <c r="R35" s="18">
        <f>IF(K12="","",K20*6600)</f>
        <v>0</v>
      </c>
      <c r="S35" s="16" t="s">
        <v>4</v>
      </c>
      <c r="T35" s="168"/>
      <c r="U35" s="169"/>
    </row>
    <row r="36" spans="1:21" ht="27.75" customHeight="1" x14ac:dyDescent="0.15">
      <c r="A36" s="177" t="s">
        <v>81</v>
      </c>
      <c r="B36" s="178"/>
      <c r="C36" s="233"/>
      <c r="D36" s="234" t="s">
        <v>52</v>
      </c>
      <c r="E36" s="234"/>
      <c r="F36" s="234"/>
      <c r="G36" s="234"/>
      <c r="H36" s="234"/>
      <c r="I36" s="234"/>
      <c r="J36" s="234"/>
      <c r="K36" s="234"/>
      <c r="L36" s="198"/>
      <c r="M36" s="179"/>
      <c r="N36" s="180"/>
      <c r="O36" s="169"/>
      <c r="P36" s="168"/>
      <c r="Q36" s="169"/>
      <c r="R36" s="18">
        <f>IF(K12="","",K13*11000)</f>
        <v>0</v>
      </c>
      <c r="S36" s="16" t="s">
        <v>4</v>
      </c>
      <c r="T36" s="18">
        <f>IF(K12="","",K21*11000)</f>
        <v>11000</v>
      </c>
      <c r="U36" s="15" t="s">
        <v>4</v>
      </c>
    </row>
    <row r="37" spans="1:21" ht="27.75" customHeight="1" x14ac:dyDescent="0.15">
      <c r="A37" s="177" t="s">
        <v>73</v>
      </c>
      <c r="B37" s="178"/>
      <c r="C37" s="233"/>
      <c r="D37" s="234" t="s">
        <v>74</v>
      </c>
      <c r="E37" s="234"/>
      <c r="F37" s="234"/>
      <c r="G37" s="234"/>
      <c r="H37" s="234"/>
      <c r="I37" s="234"/>
      <c r="J37" s="234"/>
      <c r="K37" s="234"/>
      <c r="L37" s="198"/>
      <c r="M37" s="179"/>
      <c r="N37" s="180"/>
      <c r="O37" s="169"/>
      <c r="P37" s="168"/>
      <c r="Q37" s="169"/>
      <c r="R37" s="36"/>
      <c r="S37" s="16" t="s">
        <v>4</v>
      </c>
      <c r="T37" s="168"/>
      <c r="U37" s="169"/>
    </row>
    <row r="38" spans="1:21" ht="27.75" customHeight="1" x14ac:dyDescent="0.15">
      <c r="A38" s="177" t="s">
        <v>82</v>
      </c>
      <c r="B38" s="178"/>
      <c r="C38" s="233"/>
      <c r="D38" s="234" t="s">
        <v>83</v>
      </c>
      <c r="E38" s="234"/>
      <c r="F38" s="234"/>
      <c r="G38" s="234"/>
      <c r="H38" s="234"/>
      <c r="I38" s="234"/>
      <c r="J38" s="234"/>
      <c r="K38" s="234"/>
      <c r="L38" s="198"/>
      <c r="M38" s="196">
        <f>IF(SUM(M25:N36)=0,"",ROUNDDOWN(SUM(M25:N36)*0.2,0))</f>
        <v>147400</v>
      </c>
      <c r="N38" s="197"/>
      <c r="O38" s="16" t="s">
        <v>4</v>
      </c>
      <c r="P38" s="18">
        <f>IF(SUM(P25:P36)=0,"",ROUNDDOWN(SUM(P25:P36)*0.2,0))</f>
        <v>85800</v>
      </c>
      <c r="Q38" s="16" t="s">
        <v>4</v>
      </c>
      <c r="R38" s="18" t="str">
        <f>IF(SUM(R25:R37)=0,"",ROUNDDOWN(SUM(R25:R37)*0.2,0))</f>
        <v/>
      </c>
      <c r="S38" s="16" t="s">
        <v>4</v>
      </c>
      <c r="T38" s="18">
        <f>IF(SUM(T25:T36)=0,"",ROUNDDOWN(SUM(T25:T36)*0.2,0))</f>
        <v>13200</v>
      </c>
      <c r="U38" s="16" t="s">
        <v>4</v>
      </c>
    </row>
    <row r="39" spans="1:21" ht="27.75" customHeight="1" x14ac:dyDescent="0.15">
      <c r="A39" s="177" t="s">
        <v>19</v>
      </c>
      <c r="B39" s="178"/>
      <c r="C39" s="233"/>
      <c r="D39" s="234" t="s">
        <v>420</v>
      </c>
      <c r="E39" s="234"/>
      <c r="F39" s="234"/>
      <c r="G39" s="234"/>
      <c r="H39" s="234"/>
      <c r="I39" s="234"/>
      <c r="J39" s="234"/>
      <c r="K39" s="234"/>
      <c r="L39" s="198"/>
      <c r="M39" s="196">
        <f>IF(SUM(M25:N38)=0,"",SUM(M25:N38))</f>
        <v>884400</v>
      </c>
      <c r="N39" s="197"/>
      <c r="O39" s="16" t="s">
        <v>4</v>
      </c>
      <c r="P39" s="18">
        <f>IF(SUM(P25:P38)=0,"",SUM(P25:P38))</f>
        <v>514800</v>
      </c>
      <c r="Q39" s="16" t="s">
        <v>4</v>
      </c>
      <c r="R39" s="18" t="str">
        <f>IF(SUM(R25:R38)=0,"",SUM(R25:R38))</f>
        <v/>
      </c>
      <c r="S39" s="16" t="s">
        <v>4</v>
      </c>
      <c r="T39" s="18">
        <f>IF(SUM(T25:T38)=0,"",SUM(T25:T38))</f>
        <v>79200</v>
      </c>
      <c r="U39" s="16" t="s">
        <v>4</v>
      </c>
    </row>
    <row r="40" spans="1:21" ht="27.75" customHeight="1" thickBot="1" x14ac:dyDescent="0.2">
      <c r="A40" s="226" t="s">
        <v>12</v>
      </c>
      <c r="B40" s="227"/>
      <c r="C40" s="228"/>
      <c r="D40" s="229" t="s">
        <v>16</v>
      </c>
      <c r="E40" s="229"/>
      <c r="F40" s="229"/>
      <c r="G40" s="229"/>
      <c r="H40" s="229"/>
      <c r="I40" s="229"/>
      <c r="J40" s="229"/>
      <c r="K40" s="229"/>
      <c r="L40" s="230"/>
      <c r="M40" s="231">
        <f>IF(M39="","",ROUNDDOWN(M39*0.3,0))</f>
        <v>265320</v>
      </c>
      <c r="N40" s="232"/>
      <c r="O40" s="14" t="s">
        <v>4</v>
      </c>
      <c r="P40" s="19">
        <f>IF(P39="","",ROUNDDOWN(P39*0.3,0))</f>
        <v>154440</v>
      </c>
      <c r="Q40" s="14" t="s">
        <v>4</v>
      </c>
      <c r="R40" s="20" t="str">
        <f>IF(R39="","",ROUNDDOWN(R39*0.3,0))</f>
        <v/>
      </c>
      <c r="S40" s="14" t="s">
        <v>4</v>
      </c>
      <c r="T40" s="19">
        <f>IF(T39="","",ROUNDDOWN(T39*0.3,0))</f>
        <v>23760</v>
      </c>
      <c r="U40" s="14" t="s">
        <v>4</v>
      </c>
    </row>
    <row r="41" spans="1:21" ht="40.5" customHeight="1" thickTop="1" x14ac:dyDescent="0.15">
      <c r="A41" s="251" t="s">
        <v>65</v>
      </c>
      <c r="B41" s="252"/>
      <c r="C41" s="253"/>
      <c r="D41" s="248" t="s">
        <v>13</v>
      </c>
      <c r="E41" s="249"/>
      <c r="F41" s="249"/>
      <c r="G41" s="249"/>
      <c r="H41" s="249"/>
      <c r="I41" s="249"/>
      <c r="J41" s="249"/>
      <c r="K41" s="249"/>
      <c r="L41" s="249"/>
      <c r="M41" s="246">
        <f>IF(M40="","",M39+M40)</f>
        <v>1149720</v>
      </c>
      <c r="N41" s="247"/>
      <c r="O41" s="32" t="s">
        <v>4</v>
      </c>
      <c r="P41" s="33">
        <f>IF(P40="","",P39+P40)</f>
        <v>669240</v>
      </c>
      <c r="Q41" s="32" t="s">
        <v>4</v>
      </c>
      <c r="R41" s="33" t="str">
        <f>IF(R40="","",R39+R40)</f>
        <v/>
      </c>
      <c r="S41" s="32" t="s">
        <v>4</v>
      </c>
      <c r="T41" s="33">
        <f>IF(T40="","",T39+T40)</f>
        <v>102960</v>
      </c>
      <c r="U41" s="32" t="s">
        <v>4</v>
      </c>
    </row>
    <row r="42" spans="1:21" ht="12.75" customHeight="1" x14ac:dyDescent="0.15">
      <c r="A42" s="21"/>
      <c r="B42" s="21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13"/>
      <c r="N42" s="13"/>
      <c r="O42" s="3"/>
      <c r="P42" s="3"/>
      <c r="Q42" s="3"/>
      <c r="R42" s="3"/>
      <c r="S42" s="3"/>
      <c r="T42" s="3"/>
      <c r="U42" s="3"/>
    </row>
    <row r="43" spans="1:21" ht="9" customHeight="1" x14ac:dyDescent="0.15">
      <c r="H43" s="6"/>
    </row>
    <row r="44" spans="1:21" ht="8.25" customHeight="1" x14ac:dyDescent="0.15">
      <c r="H44" s="6"/>
    </row>
    <row r="45" spans="1:21" s="7" customFormat="1" ht="13.5" customHeight="1" x14ac:dyDescent="0.15">
      <c r="B45" s="8" t="s">
        <v>7</v>
      </c>
      <c r="K45" s="237"/>
      <c r="L45" s="237"/>
      <c r="M45" s="237"/>
      <c r="N45" s="224" t="s">
        <v>23</v>
      </c>
      <c r="O45" s="224"/>
    </row>
    <row r="46" spans="1:21" s="7" customFormat="1" ht="15.75" customHeight="1" x14ac:dyDescent="0.15">
      <c r="A46" s="224" t="s">
        <v>8</v>
      </c>
      <c r="B46" s="224"/>
      <c r="C46" s="225"/>
      <c r="D46" s="225"/>
      <c r="E46" s="225"/>
      <c r="F46" s="225"/>
      <c r="G46" s="225"/>
      <c r="H46" s="225"/>
      <c r="I46" s="225"/>
      <c r="J46" s="225"/>
      <c r="N46" s="8"/>
      <c r="O46" s="8"/>
    </row>
    <row r="47" spans="1:21" s="7" customFormat="1" ht="15.75" customHeight="1" x14ac:dyDescent="0.15">
      <c r="A47" s="224" t="s">
        <v>9</v>
      </c>
      <c r="B47" s="224"/>
      <c r="C47" s="225"/>
      <c r="D47" s="225"/>
      <c r="E47" s="225"/>
      <c r="F47" s="225"/>
      <c r="G47" s="225"/>
      <c r="H47" s="225"/>
      <c r="I47" s="225"/>
      <c r="N47" s="250" t="s">
        <v>24</v>
      </c>
      <c r="O47" s="250"/>
      <c r="P47" s="254"/>
      <c r="Q47" s="254"/>
      <c r="R47" s="254"/>
    </row>
    <row r="48" spans="1:21" s="7" customFormat="1" ht="15.75" customHeight="1" x14ac:dyDescent="0.15">
      <c r="A48" s="224" t="s">
        <v>10</v>
      </c>
      <c r="B48" s="224"/>
      <c r="C48" s="225"/>
      <c r="D48" s="225"/>
      <c r="E48" s="225"/>
      <c r="F48" s="225"/>
      <c r="G48" s="225"/>
      <c r="H48" s="225"/>
      <c r="I48" s="225"/>
      <c r="J48" s="7" t="s">
        <v>11</v>
      </c>
      <c r="N48" s="250" t="s">
        <v>25</v>
      </c>
      <c r="O48" s="250"/>
      <c r="P48" s="254"/>
      <c r="Q48" s="254"/>
      <c r="R48" s="254"/>
      <c r="S48" s="7" t="s">
        <v>26</v>
      </c>
    </row>
  </sheetData>
  <mergeCells count="129">
    <mergeCell ref="T37:U37"/>
    <mergeCell ref="P48:R48"/>
    <mergeCell ref="N3:P3"/>
    <mergeCell ref="Q3:U3"/>
    <mergeCell ref="O4:U4"/>
    <mergeCell ref="O5:U5"/>
    <mergeCell ref="O6:U6"/>
    <mergeCell ref="P24:Q24"/>
    <mergeCell ref="R24:S24"/>
    <mergeCell ref="P28:Q28"/>
    <mergeCell ref="P30:Q30"/>
    <mergeCell ref="P31:Q31"/>
    <mergeCell ref="T31:U31"/>
    <mergeCell ref="T32:U32"/>
    <mergeCell ref="T33:U33"/>
    <mergeCell ref="T34:U34"/>
    <mergeCell ref="T35:U35"/>
    <mergeCell ref="M21:U21"/>
    <mergeCell ref="N45:O45"/>
    <mergeCell ref="P27:Q27"/>
    <mergeCell ref="R27:S27"/>
    <mergeCell ref="T27:U27"/>
    <mergeCell ref="P35:Q35"/>
    <mergeCell ref="P36:Q36"/>
    <mergeCell ref="P32:Q32"/>
    <mergeCell ref="C48:I48"/>
    <mergeCell ref="M41:N41"/>
    <mergeCell ref="D41:L41"/>
    <mergeCell ref="A48:B48"/>
    <mergeCell ref="A46:B46"/>
    <mergeCell ref="N48:O48"/>
    <mergeCell ref="D34:L34"/>
    <mergeCell ref="M35:O35"/>
    <mergeCell ref="M36:O36"/>
    <mergeCell ref="M34:O34"/>
    <mergeCell ref="A41:C41"/>
    <mergeCell ref="A35:C35"/>
    <mergeCell ref="D35:L35"/>
    <mergeCell ref="A37:C37"/>
    <mergeCell ref="D37:L37"/>
    <mergeCell ref="M37:O37"/>
    <mergeCell ref="P33:Q33"/>
    <mergeCell ref="P34:Q34"/>
    <mergeCell ref="N47:O47"/>
    <mergeCell ref="P47:R47"/>
    <mergeCell ref="C47:I47"/>
    <mergeCell ref="M27:N27"/>
    <mergeCell ref="D31:L31"/>
    <mergeCell ref="A33:C33"/>
    <mergeCell ref="M30:O30"/>
    <mergeCell ref="M28:N28"/>
    <mergeCell ref="M33:O33"/>
    <mergeCell ref="A32:C32"/>
    <mergeCell ref="D27:L27"/>
    <mergeCell ref="D29:L29"/>
    <mergeCell ref="M29:N29"/>
    <mergeCell ref="A29:C29"/>
    <mergeCell ref="R29:S29"/>
    <mergeCell ref="P37:Q37"/>
    <mergeCell ref="M24:O24"/>
    <mergeCell ref="A47:B47"/>
    <mergeCell ref="C46:J46"/>
    <mergeCell ref="A40:C40"/>
    <mergeCell ref="D40:L40"/>
    <mergeCell ref="M40:N40"/>
    <mergeCell ref="A38:C38"/>
    <mergeCell ref="D38:L38"/>
    <mergeCell ref="M38:N38"/>
    <mergeCell ref="D32:L32"/>
    <mergeCell ref="A34:C34"/>
    <mergeCell ref="A39:C39"/>
    <mergeCell ref="D39:L39"/>
    <mergeCell ref="M39:N39"/>
    <mergeCell ref="K45:M45"/>
    <mergeCell ref="A36:C36"/>
    <mergeCell ref="D36:L36"/>
    <mergeCell ref="M25:N25"/>
    <mergeCell ref="A30:C30"/>
    <mergeCell ref="D30:L30"/>
    <mergeCell ref="A26:C26"/>
    <mergeCell ref="D26:L26"/>
    <mergeCell ref="M1:U1"/>
    <mergeCell ref="L2:U2"/>
    <mergeCell ref="A24:C24"/>
    <mergeCell ref="D24:L24"/>
    <mergeCell ref="D12:J12"/>
    <mergeCell ref="D17:J17"/>
    <mergeCell ref="A9:J9"/>
    <mergeCell ref="R25:S25"/>
    <mergeCell ref="T25:U25"/>
    <mergeCell ref="T24:U24"/>
    <mergeCell ref="M12:U12"/>
    <mergeCell ref="M13:U13"/>
    <mergeCell ref="M14:U14"/>
    <mergeCell ref="M15:U15"/>
    <mergeCell ref="M16:U16"/>
    <mergeCell ref="M17:U17"/>
    <mergeCell ref="M18:U18"/>
    <mergeCell ref="M19:U19"/>
    <mergeCell ref="M20:U20"/>
    <mergeCell ref="O7:U7"/>
    <mergeCell ref="N4:N7"/>
    <mergeCell ref="R9:V9"/>
    <mergeCell ref="A25:C25"/>
    <mergeCell ref="D25:L25"/>
    <mergeCell ref="T29:U29"/>
    <mergeCell ref="A11:C11"/>
    <mergeCell ref="D11:U11"/>
    <mergeCell ref="D14:J14"/>
    <mergeCell ref="D20:J20"/>
    <mergeCell ref="D33:L33"/>
    <mergeCell ref="M32:O32"/>
    <mergeCell ref="A12:C22"/>
    <mergeCell ref="D19:J19"/>
    <mergeCell ref="D16:J16"/>
    <mergeCell ref="D13:J13"/>
    <mergeCell ref="D15:J15"/>
    <mergeCell ref="D18:J18"/>
    <mergeCell ref="D21:J21"/>
    <mergeCell ref="M31:O31"/>
    <mergeCell ref="A31:C31"/>
    <mergeCell ref="D22:J22"/>
    <mergeCell ref="M22:U22"/>
    <mergeCell ref="R26:S26"/>
    <mergeCell ref="T26:U26"/>
    <mergeCell ref="M26:N26"/>
    <mergeCell ref="A28:C28"/>
    <mergeCell ref="D28:L28"/>
    <mergeCell ref="A27:C27"/>
  </mergeCells>
  <phoneticPr fontId="2"/>
  <dataValidations count="1">
    <dataValidation type="list" allowBlank="1" showInputMessage="1" showErrorMessage="1" sqref="K22" xr:uid="{00000000-0002-0000-0000-000000000000}">
      <formula1>"院内,SMO"</formula1>
    </dataValidation>
  </dataValidations>
  <printOptions horizontalCentered="1"/>
  <pageMargins left="0.47244094488188981" right="0.19685039370078741" top="0.19685039370078741" bottom="0.19685039370078741" header="0.15748031496062992" footer="0.19685039370078741"/>
  <pageSetup paperSize="9" scale="79" orientation="portrait" cellComments="asDisplayed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9120-6DB6-4454-A398-7BE1B61E443E}">
  <sheetPr>
    <pageSetUpPr fitToPage="1"/>
  </sheetPr>
  <dimension ref="A1:AF47"/>
  <sheetViews>
    <sheetView view="pageBreakPreview" zoomScaleNormal="100" zoomScaleSheetLayoutView="100" workbookViewId="0">
      <selection activeCell="C9" sqref="C9:V9"/>
    </sheetView>
  </sheetViews>
  <sheetFormatPr defaultRowHeight="12" x14ac:dyDescent="0.15"/>
  <cols>
    <col min="1" max="1" width="4.25" style="1" customWidth="1"/>
    <col min="2" max="2" width="10.625" style="1" customWidth="1"/>
    <col min="3" max="3" width="4.625" style="1" customWidth="1"/>
    <col min="4" max="4" width="4.75" style="1" customWidth="1"/>
    <col min="5" max="5" width="3.125" style="1" customWidth="1"/>
    <col min="6" max="6" width="4.625" style="1" customWidth="1"/>
    <col min="7" max="7" width="2.625" style="1" customWidth="1"/>
    <col min="8" max="8" width="7.5" style="1" customWidth="1"/>
    <col min="9" max="9" width="2.625" style="1" customWidth="1"/>
    <col min="10" max="10" width="8" style="1" customWidth="1"/>
    <col min="11" max="11" width="5.375" style="1" customWidth="1"/>
    <col min="12" max="12" width="3.5" style="1" customWidth="1"/>
    <col min="13" max="13" width="1.625" style="1" customWidth="1"/>
    <col min="14" max="14" width="7.875" style="1" hidden="1" customWidth="1"/>
    <col min="15" max="15" width="8.5" style="1" customWidth="1"/>
    <col min="16" max="16" width="6.5" style="1" customWidth="1"/>
    <col min="17" max="17" width="3.75" style="1" customWidth="1"/>
    <col min="18" max="18" width="10.375" style="1" customWidth="1"/>
    <col min="19" max="19" width="4" style="1" customWidth="1"/>
    <col min="20" max="20" width="10.625" style="1" customWidth="1"/>
    <col min="21" max="21" width="3.75" style="1" customWidth="1"/>
    <col min="22" max="22" width="2.375" style="1" customWidth="1"/>
    <col min="23" max="23" width="4.375" style="1" hidden="1" customWidth="1"/>
    <col min="24" max="24" width="2" style="1" customWidth="1"/>
    <col min="25" max="26" width="6.125" style="1" bestFit="1" customWidth="1"/>
    <col min="27" max="35" width="2.875" style="1" customWidth="1"/>
    <col min="36" max="41" width="3.25" style="1" customWidth="1"/>
    <col min="42" max="142" width="3.875" style="1" customWidth="1"/>
    <col min="143" max="16384" width="9" style="1"/>
  </cols>
  <sheetData>
    <row r="1" spans="1:32" ht="15" customHeight="1" x14ac:dyDescent="0.15">
      <c r="M1" s="7"/>
      <c r="N1" s="7"/>
      <c r="O1" s="201" t="s">
        <v>419</v>
      </c>
      <c r="P1" s="202"/>
      <c r="Q1" s="202"/>
      <c r="R1" s="202"/>
      <c r="S1" s="202"/>
      <c r="T1" s="202"/>
      <c r="U1" s="202"/>
      <c r="V1" s="202"/>
      <c r="W1" s="202"/>
    </row>
    <row r="2" spans="1:32" ht="18.75" customHeight="1" x14ac:dyDescent="0.15">
      <c r="A2" s="1" t="s">
        <v>85</v>
      </c>
      <c r="M2" s="7"/>
      <c r="N2" s="204" t="s">
        <v>86</v>
      </c>
      <c r="O2" s="204"/>
      <c r="P2" s="204"/>
      <c r="Q2" s="204"/>
      <c r="R2" s="204"/>
      <c r="S2" s="204"/>
      <c r="T2" s="204"/>
      <c r="U2" s="204"/>
      <c r="V2" s="204"/>
      <c r="W2" s="204"/>
    </row>
    <row r="3" spans="1:32" ht="18.75" customHeight="1" x14ac:dyDescent="0.15">
      <c r="A3" s="3"/>
      <c r="B3" s="3"/>
      <c r="N3" s="39"/>
      <c r="O3" s="264" t="s">
        <v>87</v>
      </c>
      <c r="P3" s="264"/>
      <c r="Q3" s="264"/>
      <c r="R3" s="265"/>
      <c r="S3" s="265"/>
      <c r="T3" s="265"/>
      <c r="U3" s="265"/>
      <c r="V3" s="265"/>
      <c r="W3" s="40"/>
    </row>
    <row r="4" spans="1:32" ht="15.75" customHeight="1" x14ac:dyDescent="0.15">
      <c r="N4" s="37"/>
      <c r="O4" s="266" t="s">
        <v>88</v>
      </c>
      <c r="P4" s="234" t="s">
        <v>89</v>
      </c>
      <c r="Q4" s="234"/>
      <c r="R4" s="234"/>
      <c r="S4" s="234"/>
      <c r="T4" s="234"/>
      <c r="U4" s="234"/>
      <c r="V4" s="234"/>
      <c r="W4" s="41"/>
    </row>
    <row r="5" spans="1:32" ht="15.75" customHeight="1" x14ac:dyDescent="0.15">
      <c r="N5" s="37"/>
      <c r="O5" s="267"/>
      <c r="P5" s="234" t="s">
        <v>90</v>
      </c>
      <c r="Q5" s="234"/>
      <c r="R5" s="234"/>
      <c r="S5" s="234"/>
      <c r="T5" s="234"/>
      <c r="U5" s="234"/>
      <c r="V5" s="234"/>
      <c r="W5" s="41"/>
    </row>
    <row r="6" spans="1:32" ht="15.75" customHeight="1" x14ac:dyDescent="0.15">
      <c r="M6" s="7"/>
      <c r="N6" s="7"/>
      <c r="O6" s="268"/>
      <c r="P6" s="198" t="s">
        <v>91</v>
      </c>
      <c r="Q6" s="188"/>
      <c r="R6" s="188"/>
      <c r="S6" s="188"/>
      <c r="T6" s="188"/>
      <c r="U6" s="188"/>
      <c r="V6" s="189"/>
      <c r="W6" s="7"/>
    </row>
    <row r="7" spans="1:32" ht="21" customHeight="1" x14ac:dyDescent="0.15">
      <c r="A7" s="269" t="s">
        <v>92</v>
      </c>
      <c r="B7" s="269"/>
      <c r="C7" s="269"/>
      <c r="D7" s="269"/>
      <c r="E7" s="269"/>
      <c r="F7" s="269"/>
      <c r="G7" s="269"/>
      <c r="H7" s="269"/>
      <c r="I7" s="269"/>
      <c r="J7" s="269"/>
      <c r="K7" s="4"/>
      <c r="L7" s="4"/>
      <c r="M7" s="270" t="s">
        <v>93</v>
      </c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4"/>
      <c r="Y7" s="4"/>
      <c r="Z7" s="4"/>
      <c r="AA7" s="4"/>
      <c r="AB7" s="4"/>
      <c r="AC7" s="4"/>
      <c r="AD7" s="4"/>
      <c r="AE7" s="4"/>
      <c r="AF7" s="4"/>
    </row>
    <row r="8" spans="1:32" ht="7.5" customHeight="1" x14ac:dyDescent="0.15"/>
    <row r="9" spans="1:32" ht="90.75" customHeight="1" x14ac:dyDescent="0.15">
      <c r="A9" s="271" t="s">
        <v>1</v>
      </c>
      <c r="B9" s="271"/>
      <c r="C9" s="272">
        <f>'経費算定書(院内）'!D11</f>
        <v>0</v>
      </c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43"/>
    </row>
    <row r="10" spans="1:32" ht="18" customHeight="1" x14ac:dyDescent="0.15">
      <c r="A10" s="38"/>
      <c r="B10" s="38"/>
      <c r="C10" s="38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 s="44"/>
    </row>
    <row r="11" spans="1:32" ht="18" customHeight="1" x14ac:dyDescent="0.15">
      <c r="A11" s="38"/>
      <c r="B11" s="273" t="s">
        <v>94</v>
      </c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/>
      <c r="S11"/>
      <c r="T11"/>
      <c r="U11"/>
      <c r="V11"/>
      <c r="W11" s="44"/>
    </row>
    <row r="12" spans="1:32" ht="19.5" customHeight="1" x14ac:dyDescent="0.15">
      <c r="A12" s="38"/>
      <c r="B12" s="260" t="s">
        <v>95</v>
      </c>
      <c r="C12" s="261"/>
      <c r="D12" s="261"/>
      <c r="E12" s="261"/>
      <c r="F12" s="261"/>
      <c r="G12" s="261"/>
      <c r="H12" s="262" t="s">
        <v>96</v>
      </c>
      <c r="I12" s="262"/>
      <c r="J12" s="262"/>
      <c r="K12" s="262"/>
      <c r="L12" s="262"/>
      <c r="M12" s="262"/>
      <c r="N12" s="262"/>
      <c r="O12" s="262"/>
      <c r="P12" s="262"/>
      <c r="Q12" s="262"/>
      <c r="R12" s="263"/>
      <c r="S12" s="263"/>
      <c r="T12"/>
      <c r="U12"/>
      <c r="V12"/>
      <c r="W12" s="44"/>
    </row>
    <row r="13" spans="1:32" ht="18" customHeight="1" x14ac:dyDescent="0.15">
      <c r="A13" s="38"/>
      <c r="B13" s="274" t="s">
        <v>97</v>
      </c>
      <c r="C13" s="275"/>
      <c r="D13" s="275"/>
      <c r="E13" s="275"/>
      <c r="F13" s="275"/>
      <c r="G13" s="275"/>
      <c r="H13" s="276">
        <f>'経費算定書(院内）'!M41</f>
        <v>1149720</v>
      </c>
      <c r="I13" s="276"/>
      <c r="J13" s="276"/>
      <c r="K13" s="276"/>
      <c r="L13" s="276"/>
      <c r="M13" s="276"/>
      <c r="N13" s="276"/>
      <c r="O13" s="276"/>
      <c r="P13" s="276"/>
      <c r="Q13" s="276"/>
      <c r="R13"/>
      <c r="S13"/>
      <c r="T13"/>
      <c r="U13"/>
      <c r="V13"/>
      <c r="W13" s="44"/>
    </row>
    <row r="14" spans="1:32" ht="18" customHeight="1" x14ac:dyDescent="0.15">
      <c r="A14" s="38"/>
      <c r="B14" s="275"/>
      <c r="C14" s="275"/>
      <c r="D14" s="275"/>
      <c r="E14" s="275"/>
      <c r="F14" s="275"/>
      <c r="G14" s="275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/>
      <c r="S14"/>
      <c r="T14"/>
      <c r="U14"/>
      <c r="V14"/>
      <c r="W14" s="44"/>
    </row>
    <row r="15" spans="1:32" ht="18" customHeight="1" x14ac:dyDescent="0.15">
      <c r="A15" s="38"/>
      <c r="B15" s="274" t="s">
        <v>98</v>
      </c>
      <c r="C15" s="275"/>
      <c r="D15" s="275"/>
      <c r="E15" s="275"/>
      <c r="F15" s="275"/>
      <c r="G15" s="275"/>
      <c r="H15" s="276">
        <f>'経費算定書(院内）'!P41</f>
        <v>669240</v>
      </c>
      <c r="I15" s="276"/>
      <c r="J15" s="276"/>
      <c r="K15" s="276"/>
      <c r="L15" s="276"/>
      <c r="M15" s="276"/>
      <c r="N15" s="276"/>
      <c r="O15" s="276"/>
      <c r="P15" s="276"/>
      <c r="Q15" s="276"/>
      <c r="R15"/>
      <c r="S15"/>
      <c r="T15"/>
      <c r="U15"/>
      <c r="V15"/>
      <c r="W15" s="44"/>
    </row>
    <row r="16" spans="1:32" ht="18" customHeight="1" x14ac:dyDescent="0.15">
      <c r="A16" s="38"/>
      <c r="B16" s="275"/>
      <c r="C16" s="275"/>
      <c r="D16" s="275"/>
      <c r="E16" s="275"/>
      <c r="F16" s="275"/>
      <c r="G16" s="275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/>
      <c r="S16"/>
      <c r="T16"/>
      <c r="U16"/>
      <c r="V16"/>
      <c r="W16" s="44"/>
    </row>
    <row r="17" spans="1:23" ht="18" customHeight="1" x14ac:dyDescent="0.15">
      <c r="A17" s="38"/>
      <c r="B17" s="46"/>
      <c r="C17" s="46"/>
      <c r="D17" s="46"/>
      <c r="E17" s="46"/>
      <c r="F17" s="46"/>
      <c r="G17" s="46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/>
      <c r="S17"/>
      <c r="T17"/>
      <c r="U17"/>
      <c r="V17"/>
      <c r="W17" s="44"/>
    </row>
    <row r="18" spans="1:23" ht="18" customHeight="1" x14ac:dyDescent="0.15">
      <c r="A18" s="38"/>
      <c r="B18" s="273" t="s">
        <v>99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/>
      <c r="S18"/>
      <c r="T18"/>
      <c r="U18"/>
      <c r="V18"/>
      <c r="W18" s="44"/>
    </row>
    <row r="19" spans="1:23" ht="19.5" customHeight="1" x14ac:dyDescent="0.15">
      <c r="A19" s="38"/>
      <c r="B19" s="45" t="s">
        <v>100</v>
      </c>
      <c r="C19" s="287" t="s">
        <v>101</v>
      </c>
      <c r="D19" s="288"/>
      <c r="E19" s="288"/>
      <c r="F19" s="288"/>
      <c r="G19" s="289"/>
      <c r="H19" s="262" t="s">
        <v>96</v>
      </c>
      <c r="I19" s="262"/>
      <c r="J19" s="262"/>
      <c r="K19" s="262"/>
      <c r="L19" s="262"/>
      <c r="M19" s="262"/>
      <c r="N19" s="262"/>
      <c r="O19" s="262"/>
      <c r="P19" s="262"/>
      <c r="Q19" s="262"/>
      <c r="R19" s="277" t="s">
        <v>102</v>
      </c>
      <c r="S19" s="277"/>
      <c r="T19"/>
      <c r="U19"/>
      <c r="V19"/>
      <c r="W19" s="44"/>
    </row>
    <row r="20" spans="1:23" ht="29.25" customHeight="1" x14ac:dyDescent="0.15">
      <c r="A20" s="38"/>
      <c r="B20" s="42" t="s">
        <v>103</v>
      </c>
      <c r="C20" s="278" t="s">
        <v>104</v>
      </c>
      <c r="D20" s="279"/>
      <c r="E20" s="279"/>
      <c r="F20" s="279"/>
      <c r="G20" s="280"/>
      <c r="H20" s="281" t="e">
        <f>ROUND($H$24*R20,0)</f>
        <v>#VALUE!</v>
      </c>
      <c r="I20" s="281"/>
      <c r="J20" s="281"/>
      <c r="K20" s="281"/>
      <c r="L20" s="281"/>
      <c r="M20" s="281"/>
      <c r="N20" s="281"/>
      <c r="O20" s="281"/>
      <c r="P20" s="281"/>
      <c r="Q20" s="281"/>
      <c r="R20" s="282">
        <v>0.5</v>
      </c>
      <c r="S20" s="283"/>
      <c r="T20"/>
      <c r="U20"/>
      <c r="V20"/>
      <c r="W20" s="44"/>
    </row>
    <row r="21" spans="1:23" ht="29.25" customHeight="1" x14ac:dyDescent="0.15">
      <c r="A21" s="38"/>
      <c r="B21" s="42" t="s">
        <v>105</v>
      </c>
      <c r="C21" s="284" t="s">
        <v>106</v>
      </c>
      <c r="D21" s="285"/>
      <c r="E21" s="285"/>
      <c r="F21" s="285"/>
      <c r="G21" s="286"/>
      <c r="H21" s="281" t="e">
        <f>ROUND($H$24*R21,0)</f>
        <v>#VALUE!</v>
      </c>
      <c r="I21" s="281"/>
      <c r="J21" s="281"/>
      <c r="K21" s="281"/>
      <c r="L21" s="281"/>
      <c r="M21" s="281"/>
      <c r="N21" s="281"/>
      <c r="O21" s="281"/>
      <c r="P21" s="281"/>
      <c r="Q21" s="281"/>
      <c r="R21" s="282">
        <v>0.2</v>
      </c>
      <c r="S21" s="283"/>
      <c r="T21"/>
      <c r="U21"/>
      <c r="V21"/>
      <c r="W21" s="44"/>
    </row>
    <row r="22" spans="1:23" ht="29.25" customHeight="1" x14ac:dyDescent="0.15">
      <c r="A22" s="38"/>
      <c r="B22" s="42" t="s">
        <v>107</v>
      </c>
      <c r="C22" s="284" t="s">
        <v>106</v>
      </c>
      <c r="D22" s="285"/>
      <c r="E22" s="285"/>
      <c r="F22" s="285"/>
      <c r="G22" s="286"/>
      <c r="H22" s="281" t="e">
        <f t="shared" ref="H22" si="0">ROUND($H$24*R22,0)</f>
        <v>#VALUE!</v>
      </c>
      <c r="I22" s="281"/>
      <c r="J22" s="281"/>
      <c r="K22" s="281"/>
      <c r="L22" s="281"/>
      <c r="M22" s="281"/>
      <c r="N22" s="281"/>
      <c r="O22" s="281"/>
      <c r="P22" s="281"/>
      <c r="Q22" s="281"/>
      <c r="R22" s="282">
        <v>0.2</v>
      </c>
      <c r="S22" s="283"/>
      <c r="T22"/>
      <c r="U22"/>
      <c r="V22"/>
      <c r="W22" s="44"/>
    </row>
    <row r="23" spans="1:23" ht="29.25" customHeight="1" x14ac:dyDescent="0.15">
      <c r="A23" s="38"/>
      <c r="B23" s="42" t="s">
        <v>108</v>
      </c>
      <c r="C23" s="284" t="s">
        <v>106</v>
      </c>
      <c r="D23" s="285"/>
      <c r="E23" s="285"/>
      <c r="F23" s="285"/>
      <c r="G23" s="286"/>
      <c r="H23" s="281" t="e">
        <f>ROUND($H$24*R23,0)</f>
        <v>#VALUE!</v>
      </c>
      <c r="I23" s="281"/>
      <c r="J23" s="281"/>
      <c r="K23" s="281"/>
      <c r="L23" s="281"/>
      <c r="M23" s="281"/>
      <c r="N23" s="281"/>
      <c r="O23" s="281"/>
      <c r="P23" s="281"/>
      <c r="Q23" s="281"/>
      <c r="R23" s="282">
        <v>0.1</v>
      </c>
      <c r="S23" s="283"/>
      <c r="T23"/>
      <c r="U23"/>
      <c r="V23"/>
      <c r="W23" s="44"/>
    </row>
    <row r="24" spans="1:23" ht="29.25" customHeight="1" x14ac:dyDescent="0.15">
      <c r="A24" s="38"/>
      <c r="B24" s="42" t="s">
        <v>109</v>
      </c>
      <c r="C24" s="284"/>
      <c r="D24" s="285"/>
      <c r="E24" s="285"/>
      <c r="F24" s="285"/>
      <c r="G24" s="286"/>
      <c r="H24" s="281" t="str">
        <f>'経費算定書(院内）'!R41</f>
        <v/>
      </c>
      <c r="I24" s="281"/>
      <c r="J24" s="281"/>
      <c r="K24" s="281"/>
      <c r="L24" s="281"/>
      <c r="M24" s="281"/>
      <c r="N24" s="281"/>
      <c r="O24" s="281"/>
      <c r="P24" s="281"/>
      <c r="Q24" s="281"/>
      <c r="R24" s="290" t="s">
        <v>110</v>
      </c>
      <c r="S24" s="290"/>
      <c r="T24"/>
      <c r="U24"/>
      <c r="V24"/>
      <c r="W24" s="44"/>
    </row>
    <row r="25" spans="1:23" ht="22.5" customHeight="1" x14ac:dyDescent="0.15">
      <c r="A25" s="38"/>
      <c r="B25" s="291" t="s">
        <v>111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/>
      <c r="U25"/>
      <c r="V25"/>
      <c r="W25"/>
    </row>
    <row r="26" spans="1:23" ht="22.5" customHeight="1" x14ac:dyDescent="0.15">
      <c r="A26" s="38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/>
      <c r="U26"/>
      <c r="V26"/>
      <c r="W26"/>
    </row>
    <row r="27" spans="1:23" ht="18" customHeight="1" x14ac:dyDescent="0.15">
      <c r="A27" s="38"/>
      <c r="B27" s="38"/>
      <c r="C27" s="38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 s="44"/>
    </row>
    <row r="28" spans="1:23" ht="18" customHeight="1" x14ac:dyDescent="0.15">
      <c r="B28" s="46" t="s">
        <v>112</v>
      </c>
      <c r="C28" s="3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 s="44"/>
    </row>
    <row r="29" spans="1:23" ht="19.5" customHeight="1" x14ac:dyDescent="0.15">
      <c r="A29" s="38"/>
      <c r="B29" s="45" t="s">
        <v>100</v>
      </c>
      <c r="C29" s="287" t="s">
        <v>101</v>
      </c>
      <c r="D29" s="288"/>
      <c r="E29" s="288"/>
      <c r="F29" s="288"/>
      <c r="G29" s="289"/>
      <c r="H29" s="262" t="s">
        <v>113</v>
      </c>
      <c r="I29" s="262"/>
      <c r="J29" s="262"/>
      <c r="K29" s="262"/>
      <c r="L29" s="262"/>
      <c r="M29" s="262"/>
      <c r="N29" s="262"/>
      <c r="O29" s="262"/>
      <c r="P29" s="262"/>
      <c r="Q29" s="262"/>
      <c r="R29" s="277" t="s">
        <v>102</v>
      </c>
      <c r="S29" s="277"/>
      <c r="T29"/>
      <c r="U29"/>
      <c r="V29"/>
      <c r="W29" s="44"/>
    </row>
    <row r="30" spans="1:23" ht="18" customHeight="1" x14ac:dyDescent="0.15">
      <c r="A30" s="38"/>
      <c r="B30" s="293" t="s">
        <v>114</v>
      </c>
      <c r="C30" s="295" t="s">
        <v>115</v>
      </c>
      <c r="D30" s="296"/>
      <c r="E30" s="296"/>
      <c r="F30" s="296"/>
      <c r="G30" s="297"/>
      <c r="H30" s="281">
        <v>0</v>
      </c>
      <c r="I30" s="281"/>
      <c r="J30" s="281"/>
      <c r="K30" s="281"/>
      <c r="L30" s="281"/>
      <c r="M30" s="281"/>
      <c r="N30" s="281"/>
      <c r="O30" s="281"/>
      <c r="P30" s="281"/>
      <c r="Q30" s="281"/>
      <c r="R30" s="282">
        <v>0</v>
      </c>
      <c r="S30" s="282"/>
      <c r="T30"/>
      <c r="U30"/>
      <c r="V30"/>
      <c r="W30" s="44"/>
    </row>
    <row r="31" spans="1:23" ht="18" customHeight="1" x14ac:dyDescent="0.15">
      <c r="A31" s="38"/>
      <c r="B31" s="294"/>
      <c r="C31" s="298"/>
      <c r="D31" s="299"/>
      <c r="E31" s="299"/>
      <c r="F31" s="299"/>
      <c r="G31" s="300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82"/>
      <c r="S31" s="282"/>
      <c r="T31"/>
      <c r="U31"/>
      <c r="V31"/>
      <c r="W31" s="44"/>
    </row>
    <row r="32" spans="1:23" ht="18" customHeight="1" x14ac:dyDescent="0.15">
      <c r="A32" s="38"/>
      <c r="B32" s="301" t="s">
        <v>116</v>
      </c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/>
      <c r="U32"/>
      <c r="V32"/>
      <c r="W32"/>
    </row>
    <row r="33" spans="1:23" ht="18" customHeight="1" x14ac:dyDescent="0.15">
      <c r="A33" s="38"/>
      <c r="B33" s="46"/>
      <c r="C33" s="46"/>
      <c r="D33" s="46"/>
      <c r="E33" s="46"/>
      <c r="F33" s="46"/>
      <c r="G33" s="46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/>
      <c r="S33"/>
      <c r="T33"/>
      <c r="U33"/>
      <c r="V33"/>
      <c r="W33"/>
    </row>
    <row r="34" spans="1:23" ht="18" customHeight="1" x14ac:dyDescent="0.15">
      <c r="A34" s="38"/>
      <c r="B34" s="46" t="s">
        <v>117</v>
      </c>
      <c r="C34" s="38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9.5" customHeight="1" x14ac:dyDescent="0.15">
      <c r="A35" s="38"/>
      <c r="B35" s="260" t="s">
        <v>101</v>
      </c>
      <c r="C35" s="261"/>
      <c r="D35" s="261"/>
      <c r="E35" s="261"/>
      <c r="F35" s="261"/>
      <c r="G35" s="261"/>
      <c r="H35" s="262" t="s">
        <v>113</v>
      </c>
      <c r="I35" s="262"/>
      <c r="J35" s="262"/>
      <c r="K35" s="262"/>
      <c r="L35" s="262"/>
      <c r="M35" s="262"/>
      <c r="N35" s="262"/>
      <c r="O35" s="262"/>
      <c r="P35" s="262"/>
      <c r="Q35" s="262"/>
      <c r="R35"/>
      <c r="S35"/>
      <c r="T35"/>
      <c r="U35"/>
      <c r="V35"/>
      <c r="W35"/>
    </row>
    <row r="36" spans="1:23" ht="18" customHeight="1" x14ac:dyDescent="0.15">
      <c r="A36" s="38"/>
      <c r="B36" s="274" t="s">
        <v>118</v>
      </c>
      <c r="C36" s="275"/>
      <c r="D36" s="275"/>
      <c r="E36" s="275"/>
      <c r="F36" s="275"/>
      <c r="G36" s="275"/>
      <c r="H36" s="281">
        <f>'経費算定書(院内）'!T41</f>
        <v>102960</v>
      </c>
      <c r="I36" s="281"/>
      <c r="J36" s="281"/>
      <c r="K36" s="281"/>
      <c r="L36" s="281"/>
      <c r="M36" s="281"/>
      <c r="N36" s="281"/>
      <c r="O36" s="281"/>
      <c r="P36" s="281"/>
      <c r="Q36" s="281"/>
      <c r="R36"/>
      <c r="S36"/>
      <c r="T36"/>
      <c r="U36"/>
      <c r="V36"/>
      <c r="W36"/>
    </row>
    <row r="37" spans="1:23" ht="18" customHeight="1" x14ac:dyDescent="0.15">
      <c r="A37" s="38"/>
      <c r="B37" s="275"/>
      <c r="C37" s="275"/>
      <c r="D37" s="275"/>
      <c r="E37" s="275"/>
      <c r="F37" s="275"/>
      <c r="G37" s="275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/>
      <c r="S37"/>
      <c r="T37"/>
      <c r="U37"/>
      <c r="V37"/>
      <c r="W37"/>
    </row>
    <row r="38" spans="1:23" ht="18" customHeight="1" x14ac:dyDescent="0.15">
      <c r="A38" s="38"/>
      <c r="B38" s="46"/>
      <c r="C38" s="46"/>
      <c r="D38" s="46"/>
      <c r="E38" s="46"/>
      <c r="F38" s="46"/>
      <c r="G38" s="46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/>
      <c r="S38"/>
      <c r="T38"/>
      <c r="U38"/>
      <c r="V38"/>
      <c r="W38"/>
    </row>
    <row r="39" spans="1:23" ht="18" customHeight="1" x14ac:dyDescent="0.15">
      <c r="A39" s="38"/>
      <c r="B39" s="46"/>
      <c r="C39" s="46"/>
      <c r="D39" s="46"/>
      <c r="E39" s="46"/>
      <c r="F39" s="46"/>
      <c r="G39" s="46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/>
      <c r="S39"/>
      <c r="T39"/>
      <c r="U39"/>
      <c r="V39"/>
      <c r="W39"/>
    </row>
    <row r="40" spans="1:23" ht="18" customHeight="1" x14ac:dyDescent="0.15">
      <c r="A40" s="38"/>
      <c r="B40" s="46"/>
      <c r="C40" s="46"/>
      <c r="D40" s="46"/>
      <c r="E40" s="46"/>
      <c r="F40" s="46"/>
      <c r="G40" s="46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/>
      <c r="S40"/>
      <c r="T40"/>
      <c r="U40"/>
      <c r="V40"/>
      <c r="W40"/>
    </row>
    <row r="41" spans="1:23" ht="18" customHeight="1" x14ac:dyDescent="0.15">
      <c r="A41" s="38"/>
      <c r="B41" s="46"/>
      <c r="C41" s="46"/>
      <c r="D41" s="46"/>
      <c r="E41" s="46"/>
      <c r="F41" s="46"/>
      <c r="G41" s="46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/>
      <c r="S41"/>
      <c r="T41"/>
      <c r="U41"/>
      <c r="V41"/>
      <c r="W41"/>
    </row>
    <row r="42" spans="1:23" s="7" customFormat="1" ht="13.5" customHeight="1" x14ac:dyDescent="0.15">
      <c r="B42" s="8" t="s">
        <v>7</v>
      </c>
      <c r="K42" s="237"/>
      <c r="L42" s="237"/>
      <c r="M42" s="237"/>
      <c r="N42" s="224" t="s">
        <v>119</v>
      </c>
      <c r="O42" s="224"/>
    </row>
    <row r="43" spans="1:23" s="7" customFormat="1" ht="15.75" customHeight="1" x14ac:dyDescent="0.15">
      <c r="A43" s="224" t="s">
        <v>8</v>
      </c>
      <c r="B43" s="224"/>
      <c r="C43" s="225"/>
      <c r="D43" s="225"/>
      <c r="E43" s="225"/>
      <c r="F43" s="225"/>
      <c r="G43" s="225"/>
      <c r="H43" s="225"/>
      <c r="I43" s="225"/>
      <c r="J43" s="225"/>
      <c r="N43" s="8"/>
      <c r="O43" s="8"/>
    </row>
    <row r="44" spans="1:23" s="7" customFormat="1" ht="15.75" customHeight="1" x14ac:dyDescent="0.15">
      <c r="A44" s="224" t="s">
        <v>9</v>
      </c>
      <c r="B44" s="224"/>
      <c r="C44" s="225"/>
      <c r="D44" s="225"/>
      <c r="E44" s="225"/>
      <c r="F44" s="225"/>
      <c r="G44" s="225"/>
      <c r="H44" s="225"/>
      <c r="I44" s="225"/>
      <c r="N44" s="250" t="s">
        <v>120</v>
      </c>
      <c r="O44" s="250"/>
      <c r="P44" s="254"/>
      <c r="Q44" s="254"/>
      <c r="R44" s="254"/>
    </row>
    <row r="45" spans="1:23" s="7" customFormat="1" ht="15.75" customHeight="1" x14ac:dyDescent="0.15">
      <c r="A45" s="224" t="s">
        <v>10</v>
      </c>
      <c r="B45" s="224"/>
      <c r="C45" s="225"/>
      <c r="D45" s="225"/>
      <c r="E45" s="225"/>
      <c r="F45" s="225"/>
      <c r="G45" s="225"/>
      <c r="H45" s="225"/>
      <c r="I45" s="225"/>
      <c r="J45" s="7" t="s">
        <v>11</v>
      </c>
      <c r="N45" s="250" t="s">
        <v>121</v>
      </c>
      <c r="O45" s="250"/>
      <c r="P45" s="254"/>
      <c r="Q45" s="254"/>
      <c r="R45" s="254"/>
      <c r="S45" s="7" t="s">
        <v>122</v>
      </c>
    </row>
    <row r="46" spans="1:23" ht="18" customHeight="1" x14ac:dyDescent="0.15">
      <c r="A46" s="38"/>
      <c r="B46" s="46"/>
      <c r="C46" s="46"/>
      <c r="D46" s="46"/>
      <c r="E46" s="46"/>
      <c r="F46" s="46"/>
      <c r="G46" s="46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/>
      <c r="S46"/>
      <c r="T46"/>
      <c r="U46"/>
      <c r="V46"/>
      <c r="W46"/>
    </row>
    <row r="47" spans="1:23" ht="18.75" customHeight="1" x14ac:dyDescent="0.15">
      <c r="K47" s="38"/>
    </row>
  </sheetData>
  <mergeCells count="64">
    <mergeCell ref="A44:B44"/>
    <mergeCell ref="C44:I44"/>
    <mergeCell ref="N44:O44"/>
    <mergeCell ref="P44:R44"/>
    <mergeCell ref="A45:B45"/>
    <mergeCell ref="C45:I45"/>
    <mergeCell ref="N45:O45"/>
    <mergeCell ref="P45:R45"/>
    <mergeCell ref="B36:G37"/>
    <mergeCell ref="H36:Q37"/>
    <mergeCell ref="K42:M42"/>
    <mergeCell ref="N42:O42"/>
    <mergeCell ref="A43:B43"/>
    <mergeCell ref="C43:J43"/>
    <mergeCell ref="B35:G35"/>
    <mergeCell ref="H35:Q35"/>
    <mergeCell ref="C24:G24"/>
    <mergeCell ref="H24:Q24"/>
    <mergeCell ref="R24:S24"/>
    <mergeCell ref="B25:S26"/>
    <mergeCell ref="C29:G29"/>
    <mergeCell ref="H29:Q29"/>
    <mergeCell ref="R29:S29"/>
    <mergeCell ref="B30:B31"/>
    <mergeCell ref="C30:G31"/>
    <mergeCell ref="H30:Q31"/>
    <mergeCell ref="R30:S31"/>
    <mergeCell ref="B32:S32"/>
    <mergeCell ref="C22:G22"/>
    <mergeCell ref="H22:Q22"/>
    <mergeCell ref="R22:S22"/>
    <mergeCell ref="C23:G23"/>
    <mergeCell ref="H23:Q23"/>
    <mergeCell ref="R23:S23"/>
    <mergeCell ref="R19:S19"/>
    <mergeCell ref="C20:G20"/>
    <mergeCell ref="H20:Q20"/>
    <mergeCell ref="R20:S20"/>
    <mergeCell ref="C21:G21"/>
    <mergeCell ref="H21:Q21"/>
    <mergeCell ref="R21:S21"/>
    <mergeCell ref="C19:G19"/>
    <mergeCell ref="H19:Q19"/>
    <mergeCell ref="B13:G14"/>
    <mergeCell ref="H13:Q14"/>
    <mergeCell ref="B15:G16"/>
    <mergeCell ref="H15:Q16"/>
    <mergeCell ref="B18:Q18"/>
    <mergeCell ref="B12:G12"/>
    <mergeCell ref="H12:Q12"/>
    <mergeCell ref="R12:S12"/>
    <mergeCell ref="O1:W1"/>
    <mergeCell ref="N2:W2"/>
    <mergeCell ref="O3:Q3"/>
    <mergeCell ref="R3:V3"/>
    <mergeCell ref="O4:O6"/>
    <mergeCell ref="P4:V4"/>
    <mergeCell ref="P5:V5"/>
    <mergeCell ref="P6:V6"/>
    <mergeCell ref="A7:J7"/>
    <mergeCell ref="M7:W7"/>
    <mergeCell ref="A9:B9"/>
    <mergeCell ref="C9:V9"/>
    <mergeCell ref="B11:Q11"/>
  </mergeCells>
  <phoneticPr fontId="19"/>
  <printOptions horizontalCentered="1"/>
  <pageMargins left="0.47244094488188981" right="0.19685039370078741" top="0.19685039370078741" bottom="0.19685039370078741" header="0.15748031496062992" footer="0.19685039370078741"/>
  <pageSetup paperSize="9" scale="87" orientation="portrait" cellComments="asDisplayed" horizontalDpi="300" verticalDpi="300" r:id="rId1"/>
  <rowBreaks count="1" manualBreakCount="1">
    <brk id="9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5515-ADFD-4C70-A470-E296527F358E}">
  <sheetPr>
    <pageSetUpPr fitToPage="1"/>
  </sheetPr>
  <dimension ref="A1:T46"/>
  <sheetViews>
    <sheetView view="pageBreakPreview" zoomScale="80" zoomScaleNormal="100" zoomScaleSheetLayoutView="80" workbookViewId="0">
      <selection activeCell="J15" sqref="J15:K15"/>
    </sheetView>
  </sheetViews>
  <sheetFormatPr defaultColWidth="3.125" defaultRowHeight="13.5" x14ac:dyDescent="0.15"/>
  <cols>
    <col min="1" max="1" width="3.625" style="49" customWidth="1"/>
    <col min="2" max="2" width="5.375" style="49" customWidth="1"/>
    <col min="3" max="3" width="8.625" style="49" customWidth="1"/>
    <col min="4" max="4" width="9" style="49" customWidth="1"/>
    <col min="5" max="5" width="4" style="49" customWidth="1"/>
    <col min="6" max="6" width="3.125" style="49" customWidth="1"/>
    <col min="7" max="7" width="12.875" style="49" customWidth="1"/>
    <col min="8" max="8" width="3.125" style="49" customWidth="1"/>
    <col min="9" max="9" width="12.875" style="49" customWidth="1"/>
    <col min="10" max="10" width="3.125" style="49" customWidth="1"/>
    <col min="11" max="11" width="12.875" style="49" customWidth="1"/>
    <col min="12" max="12" width="3.125" style="49" customWidth="1"/>
    <col min="13" max="13" width="4.625" style="49" customWidth="1"/>
    <col min="14" max="14" width="2.125" style="49" customWidth="1"/>
    <col min="15" max="15" width="5.625" style="49" customWidth="1"/>
    <col min="16" max="16" width="3.125" style="49" customWidth="1"/>
    <col min="17" max="17" width="12.875" style="49" customWidth="1"/>
    <col min="18" max="18" width="6.875" style="49" customWidth="1"/>
    <col min="19" max="16384" width="3.125" style="49"/>
  </cols>
  <sheetData>
    <row r="1" spans="1:20" x14ac:dyDescent="0.15">
      <c r="O1" s="302" t="s">
        <v>419</v>
      </c>
      <c r="P1" s="302"/>
      <c r="Q1" s="302"/>
      <c r="R1" s="302"/>
    </row>
    <row r="2" spans="1:20" ht="18" customHeight="1" x14ac:dyDescent="0.15">
      <c r="A2" s="50" t="s">
        <v>123</v>
      </c>
      <c r="B2" s="51"/>
      <c r="C2" s="51"/>
      <c r="D2" s="52"/>
      <c r="E2" s="53"/>
      <c r="F2" s="52"/>
      <c r="G2" s="52"/>
      <c r="H2" s="52"/>
      <c r="I2" s="52"/>
      <c r="J2" s="52"/>
      <c r="K2" s="52"/>
      <c r="L2" s="52"/>
      <c r="M2" s="52"/>
      <c r="N2" s="52"/>
      <c r="O2" s="303" t="s">
        <v>124</v>
      </c>
      <c r="P2" s="303"/>
      <c r="Q2" s="303"/>
      <c r="R2" s="303"/>
      <c r="S2" s="52"/>
      <c r="T2" s="52"/>
    </row>
    <row r="3" spans="1:20" ht="20.25" customHeight="1" x14ac:dyDescent="0.15">
      <c r="G3" s="55"/>
      <c r="L3" s="304" t="s">
        <v>125</v>
      </c>
      <c r="M3" s="305"/>
      <c r="N3" s="306"/>
      <c r="O3" s="307"/>
      <c r="P3" s="308"/>
      <c r="Q3" s="308"/>
      <c r="R3" s="309"/>
    </row>
    <row r="4" spans="1:20" ht="13.5" customHeight="1" x14ac:dyDescent="0.15">
      <c r="A4" s="57"/>
      <c r="B4" s="57"/>
      <c r="C4" s="57"/>
      <c r="L4" s="310" t="s">
        <v>88</v>
      </c>
      <c r="M4" s="311"/>
      <c r="N4" s="312"/>
      <c r="O4" s="319" t="s">
        <v>126</v>
      </c>
      <c r="P4" s="320"/>
      <c r="Q4" s="320"/>
      <c r="R4" s="321"/>
      <c r="S4" s="58"/>
    </row>
    <row r="5" spans="1:20" ht="13.5" customHeight="1" x14ac:dyDescent="0.15">
      <c r="L5" s="313"/>
      <c r="M5" s="314"/>
      <c r="N5" s="315"/>
      <c r="O5" s="322" t="s">
        <v>127</v>
      </c>
      <c r="P5" s="323"/>
      <c r="Q5" s="323"/>
      <c r="R5" s="324"/>
    </row>
    <row r="6" spans="1:20" ht="13.5" customHeight="1" x14ac:dyDescent="0.15">
      <c r="L6" s="316"/>
      <c r="M6" s="317"/>
      <c r="N6" s="318"/>
      <c r="O6" s="319" t="s">
        <v>128</v>
      </c>
      <c r="P6" s="320"/>
      <c r="Q6" s="320"/>
      <c r="R6" s="321"/>
    </row>
    <row r="7" spans="1:20" ht="24.75" customHeight="1" x14ac:dyDescent="0.2">
      <c r="A7" s="325" t="s">
        <v>129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</row>
    <row r="8" spans="1:20" ht="24.75" customHeight="1" x14ac:dyDescent="0.15">
      <c r="A8" s="61" t="s">
        <v>130</v>
      </c>
      <c r="B8" s="62" t="s">
        <v>131</v>
      </c>
      <c r="C8" s="62"/>
    </row>
    <row r="9" spans="1:20" ht="62.25" customHeight="1" x14ac:dyDescent="0.15">
      <c r="A9" s="63"/>
      <c r="B9" s="326" t="s">
        <v>132</v>
      </c>
      <c r="C9" s="326"/>
      <c r="D9" s="326"/>
      <c r="E9" s="64" t="s">
        <v>133</v>
      </c>
      <c r="F9" s="327" t="s">
        <v>134</v>
      </c>
      <c r="G9" s="327"/>
      <c r="H9" s="327" t="s">
        <v>135</v>
      </c>
      <c r="I9" s="327"/>
      <c r="J9" s="327" t="s">
        <v>136</v>
      </c>
      <c r="K9" s="327"/>
      <c r="L9" s="327" t="s">
        <v>137</v>
      </c>
      <c r="M9" s="327"/>
      <c r="N9" s="327"/>
      <c r="O9" s="327"/>
      <c r="P9" s="327" t="s">
        <v>138</v>
      </c>
      <c r="Q9" s="327"/>
      <c r="R9" s="64" t="s">
        <v>139</v>
      </c>
    </row>
    <row r="10" spans="1:20" ht="27.75" customHeight="1" x14ac:dyDescent="0.15">
      <c r="A10" s="63" t="s">
        <v>140</v>
      </c>
      <c r="B10" s="328" t="s">
        <v>141</v>
      </c>
      <c r="C10" s="328"/>
      <c r="D10" s="328"/>
      <c r="E10" s="63">
        <v>2</v>
      </c>
      <c r="F10" s="67"/>
      <c r="G10" s="63" t="s">
        <v>142</v>
      </c>
      <c r="H10" s="67"/>
      <c r="I10" s="63" t="s">
        <v>143</v>
      </c>
      <c r="J10" s="67"/>
      <c r="K10" s="63" t="s">
        <v>144</v>
      </c>
      <c r="L10" s="329"/>
      <c r="M10" s="329"/>
      <c r="N10" s="329"/>
      <c r="O10" s="329"/>
      <c r="P10" s="329"/>
      <c r="Q10" s="329"/>
      <c r="R10" s="68" t="str">
        <f t="shared" ref="R10:R17" si="0">IF(F10="○",E10*1,IF(H10="○",E10*3,IF(J10="○",E10*5,IF(L10="○",E10*10,IF(P10="○",E10*15,"")))))</f>
        <v/>
      </c>
    </row>
    <row r="11" spans="1:20" ht="27.75" customHeight="1" x14ac:dyDescent="0.15">
      <c r="A11" s="63" t="s">
        <v>145</v>
      </c>
      <c r="B11" s="328" t="s">
        <v>146</v>
      </c>
      <c r="C11" s="328"/>
      <c r="D11" s="328"/>
      <c r="E11" s="63">
        <v>1</v>
      </c>
      <c r="F11" s="67"/>
      <c r="G11" s="63" t="s">
        <v>147</v>
      </c>
      <c r="H11" s="67"/>
      <c r="I11" s="63" t="s">
        <v>148</v>
      </c>
      <c r="J11" s="330"/>
      <c r="K11" s="331"/>
      <c r="L11" s="329"/>
      <c r="M11" s="329"/>
      <c r="N11" s="329"/>
      <c r="O11" s="329"/>
      <c r="P11" s="329"/>
      <c r="Q11" s="329"/>
      <c r="R11" s="68" t="str">
        <f t="shared" si="0"/>
        <v/>
      </c>
    </row>
    <row r="12" spans="1:20" ht="27.75" customHeight="1" x14ac:dyDescent="0.15">
      <c r="A12" s="63" t="s">
        <v>149</v>
      </c>
      <c r="B12" s="328" t="s">
        <v>150</v>
      </c>
      <c r="C12" s="328"/>
      <c r="D12" s="328"/>
      <c r="E12" s="63">
        <v>1</v>
      </c>
      <c r="F12" s="67"/>
      <c r="G12" s="65" t="s">
        <v>151</v>
      </c>
      <c r="H12" s="67"/>
      <c r="I12" s="65" t="s">
        <v>152</v>
      </c>
      <c r="J12" s="67"/>
      <c r="K12" s="63" t="s">
        <v>153</v>
      </c>
      <c r="L12" s="329"/>
      <c r="M12" s="329"/>
      <c r="N12" s="329"/>
      <c r="O12" s="329"/>
      <c r="P12" s="329"/>
      <c r="Q12" s="329"/>
      <c r="R12" s="68" t="str">
        <f t="shared" si="0"/>
        <v/>
      </c>
    </row>
    <row r="13" spans="1:20" ht="27.75" customHeight="1" x14ac:dyDescent="0.15">
      <c r="A13" s="63" t="s">
        <v>154</v>
      </c>
      <c r="B13" s="328" t="s">
        <v>155</v>
      </c>
      <c r="C13" s="328"/>
      <c r="D13" s="328"/>
      <c r="E13" s="63">
        <v>3</v>
      </c>
      <c r="F13" s="67"/>
      <c r="G13" s="63" t="s">
        <v>156</v>
      </c>
      <c r="H13" s="67"/>
      <c r="I13" s="63" t="s">
        <v>157</v>
      </c>
      <c r="J13" s="329"/>
      <c r="K13" s="329"/>
      <c r="L13" s="329"/>
      <c r="M13" s="329"/>
      <c r="N13" s="329"/>
      <c r="O13" s="329"/>
      <c r="P13" s="329"/>
      <c r="Q13" s="329"/>
      <c r="R13" s="68" t="str">
        <f t="shared" si="0"/>
        <v/>
      </c>
    </row>
    <row r="14" spans="1:20" ht="27.75" customHeight="1" x14ac:dyDescent="0.15">
      <c r="A14" s="63" t="s">
        <v>158</v>
      </c>
      <c r="B14" s="328" t="s">
        <v>159</v>
      </c>
      <c r="C14" s="328"/>
      <c r="D14" s="328"/>
      <c r="E14" s="63">
        <v>2</v>
      </c>
      <c r="F14" s="67"/>
      <c r="G14" s="63" t="s">
        <v>160</v>
      </c>
      <c r="H14" s="67"/>
      <c r="I14" s="63" t="s">
        <v>161</v>
      </c>
      <c r="J14" s="67"/>
      <c r="K14" s="63" t="s">
        <v>162</v>
      </c>
      <c r="L14" s="329"/>
      <c r="M14" s="329"/>
      <c r="N14" s="329"/>
      <c r="O14" s="329"/>
      <c r="P14" s="329"/>
      <c r="Q14" s="329"/>
      <c r="R14" s="68" t="str">
        <f t="shared" si="0"/>
        <v/>
      </c>
    </row>
    <row r="15" spans="1:20" ht="27.75" customHeight="1" x14ac:dyDescent="0.15">
      <c r="A15" s="63" t="s">
        <v>163</v>
      </c>
      <c r="B15" s="328" t="s">
        <v>164</v>
      </c>
      <c r="C15" s="328"/>
      <c r="D15" s="328"/>
      <c r="E15" s="63">
        <v>5</v>
      </c>
      <c r="F15" s="67"/>
      <c r="G15" s="63" t="s">
        <v>165</v>
      </c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68" t="str">
        <f t="shared" si="0"/>
        <v/>
      </c>
    </row>
    <row r="16" spans="1:20" ht="27.75" customHeight="1" x14ac:dyDescent="0.15">
      <c r="A16" s="63" t="s">
        <v>166</v>
      </c>
      <c r="B16" s="328" t="s">
        <v>167</v>
      </c>
      <c r="C16" s="328"/>
      <c r="D16" s="328"/>
      <c r="E16" s="63">
        <v>1</v>
      </c>
      <c r="F16" s="67"/>
      <c r="G16" s="65" t="s">
        <v>168</v>
      </c>
      <c r="H16" s="67"/>
      <c r="I16" s="65" t="s">
        <v>169</v>
      </c>
      <c r="J16" s="67"/>
      <c r="K16" s="63" t="s">
        <v>170</v>
      </c>
      <c r="L16" s="329"/>
      <c r="M16" s="329"/>
      <c r="N16" s="329"/>
      <c r="O16" s="329"/>
      <c r="P16" s="329"/>
      <c r="Q16" s="329"/>
      <c r="R16" s="68" t="str">
        <f t="shared" si="0"/>
        <v/>
      </c>
    </row>
    <row r="17" spans="1:18" ht="27.75" customHeight="1" x14ac:dyDescent="0.15">
      <c r="A17" s="63" t="s">
        <v>171</v>
      </c>
      <c r="B17" s="328" t="s">
        <v>172</v>
      </c>
      <c r="C17" s="328"/>
      <c r="D17" s="328"/>
      <c r="E17" s="63">
        <v>1</v>
      </c>
      <c r="F17" s="67"/>
      <c r="G17" s="63" t="s">
        <v>173</v>
      </c>
      <c r="H17" s="67"/>
      <c r="I17" s="63" t="s">
        <v>174</v>
      </c>
      <c r="J17" s="67"/>
      <c r="K17" s="63" t="s">
        <v>175</v>
      </c>
      <c r="L17" s="329"/>
      <c r="M17" s="329"/>
      <c r="N17" s="329"/>
      <c r="O17" s="329"/>
      <c r="P17" s="329"/>
      <c r="Q17" s="329"/>
      <c r="R17" s="68" t="str">
        <f t="shared" si="0"/>
        <v/>
      </c>
    </row>
    <row r="18" spans="1:18" ht="18" customHeight="1" x14ac:dyDescent="0.15">
      <c r="A18" s="326" t="s">
        <v>176</v>
      </c>
      <c r="B18" s="328" t="s">
        <v>177</v>
      </c>
      <c r="C18" s="328"/>
      <c r="D18" s="328"/>
      <c r="E18" s="326">
        <v>2</v>
      </c>
      <c r="F18" s="332"/>
      <c r="G18" s="326" t="s">
        <v>178</v>
      </c>
      <c r="H18" s="332"/>
      <c r="I18" s="326" t="s">
        <v>179</v>
      </c>
      <c r="J18" s="332"/>
      <c r="K18" s="333" t="s">
        <v>180</v>
      </c>
      <c r="L18" s="334" t="s">
        <v>181</v>
      </c>
      <c r="M18" s="334"/>
      <c r="N18" s="334"/>
      <c r="O18" s="334"/>
      <c r="P18" s="334"/>
      <c r="Q18" s="334"/>
      <c r="R18" s="326" t="str">
        <f>IF(F18="○",E18*1,IF(H18="○",E18*3,IF(J18="○",E18*5,"")))</f>
        <v/>
      </c>
    </row>
    <row r="19" spans="1:18" ht="18.75" customHeight="1" x14ac:dyDescent="0.15">
      <c r="A19" s="326"/>
      <c r="B19" s="328"/>
      <c r="C19" s="328"/>
      <c r="D19" s="328"/>
      <c r="E19" s="326"/>
      <c r="F19" s="332"/>
      <c r="G19" s="326"/>
      <c r="H19" s="332"/>
      <c r="I19" s="326"/>
      <c r="J19" s="332"/>
      <c r="K19" s="333"/>
      <c r="L19" s="69" t="s">
        <v>182</v>
      </c>
      <c r="M19" s="70"/>
      <c r="O19" s="71" t="s">
        <v>183</v>
      </c>
      <c r="P19" s="72"/>
      <c r="Q19" s="73"/>
      <c r="R19" s="326"/>
    </row>
    <row r="20" spans="1:18" ht="37.5" customHeight="1" x14ac:dyDescent="0.15">
      <c r="A20" s="63" t="s">
        <v>184</v>
      </c>
      <c r="B20" s="328" t="s">
        <v>185</v>
      </c>
      <c r="C20" s="328"/>
      <c r="D20" s="328"/>
      <c r="E20" s="63">
        <v>1</v>
      </c>
      <c r="F20" s="67"/>
      <c r="G20" s="63" t="s">
        <v>186</v>
      </c>
      <c r="H20" s="67"/>
      <c r="I20" s="74" t="s">
        <v>187</v>
      </c>
      <c r="J20" s="67"/>
      <c r="K20" s="63" t="s">
        <v>188</v>
      </c>
      <c r="L20" s="329"/>
      <c r="M20" s="329"/>
      <c r="N20" s="329"/>
      <c r="O20" s="329"/>
      <c r="P20" s="329"/>
      <c r="Q20" s="329"/>
      <c r="R20" s="68" t="str">
        <f t="shared" ref="R20:R25" si="1">IF(F20="○",E20*1,IF(H20="○",E20*3,IF(J20="○",E20*5,IF(L20="○",E20*10,IF(P20="○",E20*15,"")))))</f>
        <v/>
      </c>
    </row>
    <row r="21" spans="1:18" ht="27.75" customHeight="1" x14ac:dyDescent="0.15">
      <c r="A21" s="63" t="s">
        <v>189</v>
      </c>
      <c r="B21" s="335" t="s">
        <v>190</v>
      </c>
      <c r="C21" s="335"/>
      <c r="D21" s="335"/>
      <c r="E21" s="63">
        <v>1</v>
      </c>
      <c r="F21" s="67"/>
      <c r="G21" s="63" t="s">
        <v>191</v>
      </c>
      <c r="H21" s="67"/>
      <c r="I21" s="63" t="s">
        <v>192</v>
      </c>
      <c r="J21" s="67"/>
      <c r="K21" s="63" t="s">
        <v>193</v>
      </c>
      <c r="L21" s="329"/>
      <c r="M21" s="329"/>
      <c r="N21" s="329"/>
      <c r="O21" s="329"/>
      <c r="P21" s="329"/>
      <c r="Q21" s="329"/>
      <c r="R21" s="68" t="str">
        <f t="shared" si="1"/>
        <v/>
      </c>
    </row>
    <row r="22" spans="1:18" ht="27.75" customHeight="1" x14ac:dyDescent="0.15">
      <c r="A22" s="63" t="s">
        <v>194</v>
      </c>
      <c r="B22" s="328" t="s">
        <v>195</v>
      </c>
      <c r="C22" s="328"/>
      <c r="D22" s="328"/>
      <c r="E22" s="63">
        <v>3</v>
      </c>
      <c r="F22" s="67"/>
      <c r="G22" s="63" t="s">
        <v>196</v>
      </c>
      <c r="H22" s="67"/>
      <c r="I22" s="63" t="s">
        <v>197</v>
      </c>
      <c r="J22" s="67"/>
      <c r="K22" s="63" t="s">
        <v>198</v>
      </c>
      <c r="L22" s="67"/>
      <c r="M22" s="304" t="s">
        <v>199</v>
      </c>
      <c r="N22" s="305"/>
      <c r="O22" s="306"/>
      <c r="P22" s="67"/>
      <c r="Q22" s="63" t="s">
        <v>200</v>
      </c>
      <c r="R22" s="68" t="str">
        <f t="shared" si="1"/>
        <v/>
      </c>
    </row>
    <row r="23" spans="1:18" ht="27.75" customHeight="1" x14ac:dyDescent="0.15">
      <c r="A23" s="63" t="s">
        <v>201</v>
      </c>
      <c r="B23" s="328" t="s">
        <v>202</v>
      </c>
      <c r="C23" s="328"/>
      <c r="D23" s="328"/>
      <c r="E23" s="63">
        <v>1</v>
      </c>
      <c r="F23" s="67"/>
      <c r="G23" s="63" t="s">
        <v>196</v>
      </c>
      <c r="H23" s="67"/>
      <c r="I23" s="63" t="s">
        <v>197</v>
      </c>
      <c r="J23" s="67"/>
      <c r="K23" s="63" t="s">
        <v>203</v>
      </c>
      <c r="L23" s="329"/>
      <c r="M23" s="329"/>
      <c r="N23" s="329"/>
      <c r="O23" s="329"/>
      <c r="P23" s="329"/>
      <c r="Q23" s="329"/>
      <c r="R23" s="68" t="str">
        <f t="shared" si="1"/>
        <v/>
      </c>
    </row>
    <row r="24" spans="1:18" ht="41.25" customHeight="1" x14ac:dyDescent="0.15">
      <c r="A24" s="63" t="s">
        <v>204</v>
      </c>
      <c r="B24" s="335" t="s">
        <v>205</v>
      </c>
      <c r="C24" s="335"/>
      <c r="D24" s="335"/>
      <c r="E24" s="63">
        <v>1</v>
      </c>
      <c r="F24" s="67"/>
      <c r="G24" s="63" t="s">
        <v>206</v>
      </c>
      <c r="H24" s="67"/>
      <c r="I24" s="63" t="s">
        <v>207</v>
      </c>
      <c r="J24" s="67"/>
      <c r="K24" s="63" t="s">
        <v>208</v>
      </c>
      <c r="L24" s="329"/>
      <c r="M24" s="329"/>
      <c r="N24" s="329"/>
      <c r="O24" s="329"/>
      <c r="P24" s="329"/>
      <c r="Q24" s="329"/>
      <c r="R24" s="68" t="str">
        <f t="shared" si="1"/>
        <v/>
      </c>
    </row>
    <row r="25" spans="1:18" ht="27.75" customHeight="1" x14ac:dyDescent="0.15">
      <c r="A25" s="63" t="s">
        <v>209</v>
      </c>
      <c r="B25" s="335" t="s">
        <v>210</v>
      </c>
      <c r="C25" s="335"/>
      <c r="D25" s="335"/>
      <c r="E25" s="63">
        <v>2</v>
      </c>
      <c r="F25" s="67"/>
      <c r="G25" s="65" t="s">
        <v>211</v>
      </c>
      <c r="H25" s="67"/>
      <c r="I25" s="65" t="s">
        <v>212</v>
      </c>
      <c r="J25" s="67"/>
      <c r="K25" s="65" t="s">
        <v>213</v>
      </c>
      <c r="L25" s="67"/>
      <c r="M25" s="336" t="s">
        <v>214</v>
      </c>
      <c r="N25" s="337"/>
      <c r="O25" s="338"/>
      <c r="P25" s="329"/>
      <c r="Q25" s="329"/>
      <c r="R25" s="68" t="str">
        <f t="shared" si="1"/>
        <v/>
      </c>
    </row>
    <row r="26" spans="1:18" ht="27.75" customHeight="1" x14ac:dyDescent="0.15">
      <c r="A26" s="63" t="s">
        <v>215</v>
      </c>
      <c r="B26" s="328" t="s">
        <v>216</v>
      </c>
      <c r="C26" s="328"/>
      <c r="D26" s="328"/>
      <c r="E26" s="63">
        <v>5</v>
      </c>
      <c r="F26" s="67"/>
      <c r="G26" s="63" t="s">
        <v>217</v>
      </c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68" t="str">
        <f>IF(F26="○",E26*1,"")</f>
        <v/>
      </c>
    </row>
    <row r="27" spans="1:18" ht="27.75" customHeight="1" x14ac:dyDescent="0.15">
      <c r="A27" s="63" t="s">
        <v>218</v>
      </c>
      <c r="B27" s="335" t="s">
        <v>219</v>
      </c>
      <c r="C27" s="335"/>
      <c r="D27" s="335"/>
      <c r="E27" s="63">
        <v>2</v>
      </c>
      <c r="F27" s="67"/>
      <c r="G27" s="66" t="s">
        <v>220</v>
      </c>
      <c r="H27" s="329"/>
      <c r="I27" s="329"/>
      <c r="J27" s="329"/>
      <c r="K27" s="329"/>
      <c r="L27" s="329"/>
      <c r="M27" s="329"/>
      <c r="N27" s="329"/>
      <c r="O27" s="329"/>
      <c r="P27" s="329"/>
      <c r="Q27" s="329"/>
      <c r="R27" s="68" t="str">
        <f>IF(F27="","",F27*2)</f>
        <v/>
      </c>
    </row>
    <row r="28" spans="1:18" ht="27.75" customHeight="1" x14ac:dyDescent="0.15">
      <c r="A28" s="63" t="s">
        <v>221</v>
      </c>
      <c r="B28" s="328" t="s">
        <v>222</v>
      </c>
      <c r="C28" s="328"/>
      <c r="D28" s="328"/>
      <c r="E28" s="63">
        <v>5</v>
      </c>
      <c r="F28" s="67"/>
      <c r="G28" s="66" t="s">
        <v>220</v>
      </c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76" t="str">
        <f>IF(F28="","",F28*5)</f>
        <v/>
      </c>
    </row>
    <row r="29" spans="1:18" ht="27.75" customHeight="1" x14ac:dyDescent="0.15">
      <c r="A29" s="63" t="s">
        <v>223</v>
      </c>
      <c r="B29" s="328" t="s">
        <v>224</v>
      </c>
      <c r="C29" s="328"/>
      <c r="D29" s="328"/>
      <c r="E29" s="63">
        <v>5</v>
      </c>
      <c r="F29" s="67"/>
      <c r="G29" s="63" t="s">
        <v>225</v>
      </c>
      <c r="H29" s="329"/>
      <c r="I29" s="329"/>
      <c r="J29" s="329"/>
      <c r="K29" s="329"/>
      <c r="L29" s="329"/>
      <c r="M29" s="329"/>
      <c r="N29" s="329"/>
      <c r="O29" s="329"/>
      <c r="P29" s="329"/>
      <c r="Q29" s="329"/>
      <c r="R29" s="68" t="str">
        <f>IF(F29="○",E29*1,"")</f>
        <v/>
      </c>
    </row>
    <row r="30" spans="1:18" ht="27.75" customHeight="1" x14ac:dyDescent="0.15">
      <c r="A30" s="63" t="s">
        <v>226</v>
      </c>
      <c r="B30" s="328" t="s">
        <v>227</v>
      </c>
      <c r="C30" s="328"/>
      <c r="D30" s="328"/>
      <c r="E30" s="63">
        <v>5</v>
      </c>
      <c r="F30" s="67"/>
      <c r="G30" s="75" t="s">
        <v>228</v>
      </c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68" t="str">
        <f>IF(F30="○",E30*1,"")</f>
        <v/>
      </c>
    </row>
    <row r="31" spans="1:18" ht="27.75" customHeight="1" x14ac:dyDescent="0.15">
      <c r="A31" s="63" t="s">
        <v>229</v>
      </c>
      <c r="B31" s="328" t="s">
        <v>230</v>
      </c>
      <c r="C31" s="328"/>
      <c r="D31" s="328"/>
      <c r="E31" s="77">
        <v>5</v>
      </c>
      <c r="F31" s="78"/>
      <c r="G31" s="79" t="s">
        <v>225</v>
      </c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68" t="str">
        <f>IF(F31="○",E31*1,"")</f>
        <v/>
      </c>
    </row>
    <row r="32" spans="1:18" ht="36" customHeight="1" x14ac:dyDescent="0.15">
      <c r="A32" s="342" t="s">
        <v>231</v>
      </c>
      <c r="B32" s="342"/>
      <c r="C32" s="342"/>
      <c r="D32" s="343"/>
      <c r="E32" s="343" t="s">
        <v>232</v>
      </c>
      <c r="F32" s="344"/>
      <c r="G32" s="344"/>
      <c r="H32" s="344"/>
      <c r="I32" s="344"/>
      <c r="J32" s="344"/>
      <c r="K32" s="344"/>
      <c r="L32" s="344"/>
      <c r="M32" s="344"/>
      <c r="N32" s="344"/>
      <c r="O32" s="344"/>
      <c r="P32" s="345" t="s">
        <v>233</v>
      </c>
      <c r="Q32" s="342"/>
      <c r="R32" s="68" t="str">
        <f>IF(OR(SUM(R10:R31)=0,SUM(R10:R31)=""),"",SUM(R10:R31))</f>
        <v/>
      </c>
    </row>
    <row r="33" spans="1:18" ht="8.25" customHeight="1" x14ac:dyDescent="0.15"/>
    <row r="34" spans="1:18" ht="15" customHeight="1" x14ac:dyDescent="0.15">
      <c r="B34" s="67"/>
      <c r="C34" s="57" t="s">
        <v>234</v>
      </c>
    </row>
    <row r="35" spans="1:18" ht="15" customHeight="1" x14ac:dyDescent="0.15">
      <c r="A35" s="49" t="s">
        <v>235</v>
      </c>
      <c r="B35" s="62" t="s">
        <v>236</v>
      </c>
      <c r="C35" s="57"/>
    </row>
    <row r="36" spans="1:18" ht="6.75" customHeight="1" x14ac:dyDescent="0.15">
      <c r="B36" s="57"/>
      <c r="C36" s="57"/>
    </row>
    <row r="37" spans="1:18" x14ac:dyDescent="0.15">
      <c r="A37" s="49" t="s">
        <v>237</v>
      </c>
      <c r="B37" s="57" t="s">
        <v>238</v>
      </c>
      <c r="C37" s="57"/>
    </row>
    <row r="38" spans="1:18" x14ac:dyDescent="0.15">
      <c r="B38" s="62" t="s">
        <v>239</v>
      </c>
      <c r="C38" s="57"/>
    </row>
    <row r="39" spans="1:18" ht="13.5" customHeight="1" x14ac:dyDescent="0.15">
      <c r="B39" s="62" t="s">
        <v>240</v>
      </c>
      <c r="C39" s="62"/>
      <c r="H39" s="57" t="s">
        <v>241</v>
      </c>
    </row>
    <row r="40" spans="1:18" ht="13.5" customHeight="1" x14ac:dyDescent="0.15">
      <c r="B40" s="57"/>
      <c r="C40" s="57"/>
      <c r="H40" s="57" t="s">
        <v>242</v>
      </c>
    </row>
    <row r="41" spans="1:18" ht="13.5" customHeight="1" x14ac:dyDescent="0.15">
      <c r="C41" s="57"/>
      <c r="H41" s="57" t="s">
        <v>243</v>
      </c>
    </row>
    <row r="42" spans="1:18" ht="9" customHeight="1" x14ac:dyDescent="0.15">
      <c r="C42" s="57"/>
      <c r="I42" s="346" t="s">
        <v>244</v>
      </c>
    </row>
    <row r="43" spans="1:18" ht="9" customHeight="1" x14ac:dyDescent="0.15">
      <c r="I43" s="346"/>
    </row>
    <row r="44" spans="1:18" s="81" customFormat="1" ht="12.75" customHeight="1" x14ac:dyDescent="0.15">
      <c r="C44" s="82"/>
      <c r="K44" s="82"/>
    </row>
    <row r="45" spans="1:18" s="81" customFormat="1" ht="14.25" customHeight="1" x14ac:dyDescent="0.15">
      <c r="C45" s="82"/>
      <c r="D45" s="341"/>
      <c r="E45" s="341"/>
      <c r="F45" s="341"/>
      <c r="G45" s="341"/>
      <c r="H45" s="341"/>
      <c r="I45" s="341"/>
      <c r="K45" s="82"/>
      <c r="L45" s="341"/>
      <c r="M45" s="341"/>
      <c r="N45" s="341"/>
      <c r="O45" s="341"/>
      <c r="P45" s="341"/>
      <c r="Q45" s="341"/>
      <c r="R45" s="341"/>
    </row>
    <row r="46" spans="1:18" s="81" customFormat="1" ht="14.25" customHeight="1" x14ac:dyDescent="0.15">
      <c r="A46" s="340"/>
      <c r="B46" s="340"/>
      <c r="C46" s="340"/>
      <c r="D46" s="341"/>
      <c r="E46" s="341"/>
      <c r="F46" s="341"/>
      <c r="G46" s="341"/>
      <c r="H46" s="341"/>
      <c r="I46" s="341"/>
      <c r="K46" s="82"/>
      <c r="L46" s="341"/>
      <c r="M46" s="341"/>
      <c r="N46" s="341"/>
      <c r="O46" s="341"/>
      <c r="P46" s="341"/>
      <c r="Q46" s="83"/>
    </row>
  </sheetData>
  <mergeCells count="92">
    <mergeCell ref="A46:C46"/>
    <mergeCell ref="D46:I46"/>
    <mergeCell ref="L46:P46"/>
    <mergeCell ref="A32:D32"/>
    <mergeCell ref="E32:O32"/>
    <mergeCell ref="P32:Q32"/>
    <mergeCell ref="I42:I43"/>
    <mergeCell ref="D45:I45"/>
    <mergeCell ref="L45:R45"/>
    <mergeCell ref="B29:D29"/>
    <mergeCell ref="H29:Q29"/>
    <mergeCell ref="B30:D30"/>
    <mergeCell ref="H30:Q30"/>
    <mergeCell ref="B31:D31"/>
    <mergeCell ref="H31:Q31"/>
    <mergeCell ref="B26:D26"/>
    <mergeCell ref="H26:Q26"/>
    <mergeCell ref="B27:D27"/>
    <mergeCell ref="H27:Q27"/>
    <mergeCell ref="B28:D28"/>
    <mergeCell ref="H28:Q28"/>
    <mergeCell ref="B24:D24"/>
    <mergeCell ref="L24:O24"/>
    <mergeCell ref="P24:Q24"/>
    <mergeCell ref="B25:D25"/>
    <mergeCell ref="M25:O25"/>
    <mergeCell ref="P25:Q25"/>
    <mergeCell ref="B23:D23"/>
    <mergeCell ref="L23:O23"/>
    <mergeCell ref="P23:Q23"/>
    <mergeCell ref="I18:I19"/>
    <mergeCell ref="J18:J19"/>
    <mergeCell ref="K18:K19"/>
    <mergeCell ref="L18:Q18"/>
    <mergeCell ref="B21:D21"/>
    <mergeCell ref="L21:O21"/>
    <mergeCell ref="P21:Q21"/>
    <mergeCell ref="B22:D22"/>
    <mergeCell ref="M22:O22"/>
    <mergeCell ref="R18:R19"/>
    <mergeCell ref="B20:D20"/>
    <mergeCell ref="L20:O20"/>
    <mergeCell ref="P20:Q20"/>
    <mergeCell ref="A18:A19"/>
    <mergeCell ref="B18:D19"/>
    <mergeCell ref="E18:E19"/>
    <mergeCell ref="F18:F19"/>
    <mergeCell ref="G18:G19"/>
    <mergeCell ref="H18:H19"/>
    <mergeCell ref="B16:D16"/>
    <mergeCell ref="L16:O16"/>
    <mergeCell ref="P16:Q16"/>
    <mergeCell ref="B17:D17"/>
    <mergeCell ref="L17:O17"/>
    <mergeCell ref="P17:Q17"/>
    <mergeCell ref="B14:D14"/>
    <mergeCell ref="L14:O14"/>
    <mergeCell ref="P14:Q14"/>
    <mergeCell ref="B15:D15"/>
    <mergeCell ref="H15:I15"/>
    <mergeCell ref="J15:K15"/>
    <mergeCell ref="L15:O15"/>
    <mergeCell ref="P15:Q15"/>
    <mergeCell ref="B12:D12"/>
    <mergeCell ref="L12:O12"/>
    <mergeCell ref="P12:Q12"/>
    <mergeCell ref="B13:D13"/>
    <mergeCell ref="J13:K13"/>
    <mergeCell ref="L13:O13"/>
    <mergeCell ref="P13:Q13"/>
    <mergeCell ref="B10:D10"/>
    <mergeCell ref="L10:O10"/>
    <mergeCell ref="P10:Q10"/>
    <mergeCell ref="B11:D11"/>
    <mergeCell ref="L11:O11"/>
    <mergeCell ref="P11:Q11"/>
    <mergeCell ref="J11:K11"/>
    <mergeCell ref="A7:R7"/>
    <mergeCell ref="B9:D9"/>
    <mergeCell ref="F9:G9"/>
    <mergeCell ref="H9:I9"/>
    <mergeCell ref="J9:K9"/>
    <mergeCell ref="L9:O9"/>
    <mergeCell ref="P9:Q9"/>
    <mergeCell ref="O1:R1"/>
    <mergeCell ref="O2:R2"/>
    <mergeCell ref="L3:N3"/>
    <mergeCell ref="O3:R3"/>
    <mergeCell ref="L4:N6"/>
    <mergeCell ref="O4:R4"/>
    <mergeCell ref="O5:R5"/>
    <mergeCell ref="O6:R6"/>
  </mergeCells>
  <phoneticPr fontId="19"/>
  <printOptions horizontalCentered="1"/>
  <pageMargins left="0.51181102362204722" right="0.27559055118110237" top="0.35433070866141736" bottom="0.23622047244094491" header="0.23622047244094491" footer="0.19685039370078741"/>
  <pageSetup paperSize="9" scale="83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80D5-2C31-46C1-8B24-30AA005AFB83}">
  <sheetPr>
    <pageSetUpPr fitToPage="1"/>
  </sheetPr>
  <dimension ref="A1:R41"/>
  <sheetViews>
    <sheetView view="pageBreakPreview" topLeftCell="C1" zoomScaleNormal="100" zoomScaleSheetLayoutView="100" workbookViewId="0">
      <selection activeCell="N26" sqref="N26"/>
    </sheetView>
  </sheetViews>
  <sheetFormatPr defaultRowHeight="13.5" x14ac:dyDescent="0.15"/>
  <cols>
    <col min="1" max="1" width="5.25" style="53" customWidth="1"/>
    <col min="2" max="2" width="2.125" style="52" customWidth="1"/>
    <col min="3" max="3" width="4.25" style="52" customWidth="1"/>
    <col min="4" max="4" width="5.625" style="52" customWidth="1"/>
    <col min="5" max="5" width="22.375" style="52" customWidth="1"/>
    <col min="6" max="6" width="3.875" style="52" customWidth="1"/>
    <col min="7" max="7" width="3.25" style="52" customWidth="1"/>
    <col min="8" max="8" width="4.125" style="52" customWidth="1"/>
    <col min="9" max="9" width="10.125" style="52" customWidth="1"/>
    <col min="10" max="11" width="3.25" style="52" customWidth="1"/>
    <col min="12" max="12" width="4.375" style="52" customWidth="1"/>
    <col min="13" max="13" width="4.75" style="52" customWidth="1"/>
    <col min="14" max="14" width="3.25" style="52" customWidth="1"/>
    <col min="15" max="15" width="8.125" style="52" customWidth="1"/>
    <col min="16" max="16" width="6.125" style="52" customWidth="1"/>
    <col min="17" max="17" width="8.125" style="52" customWidth="1"/>
    <col min="18" max="18" width="0.125" style="52" hidden="1" customWidth="1"/>
    <col min="19" max="21" width="3.875" style="52" customWidth="1"/>
    <col min="22" max="16384" width="9" style="52"/>
  </cols>
  <sheetData>
    <row r="1" spans="1:17" x14ac:dyDescent="0.15">
      <c r="N1" s="302" t="s">
        <v>419</v>
      </c>
      <c r="O1" s="302"/>
      <c r="P1" s="302"/>
      <c r="Q1" s="302"/>
    </row>
    <row r="2" spans="1:17" ht="15" customHeight="1" x14ac:dyDescent="0.15">
      <c r="A2" s="84" t="s">
        <v>245</v>
      </c>
      <c r="M2" s="85"/>
      <c r="N2" s="303" t="s">
        <v>124</v>
      </c>
      <c r="O2" s="303"/>
      <c r="P2" s="303"/>
      <c r="Q2" s="303"/>
    </row>
    <row r="3" spans="1:17" ht="10.5" customHeight="1" x14ac:dyDescent="0.15">
      <c r="A3" s="86"/>
      <c r="M3" s="85"/>
      <c r="N3" s="87"/>
      <c r="O3" s="87"/>
      <c r="P3" s="87"/>
      <c r="Q3" s="87"/>
    </row>
    <row r="4" spans="1:17" ht="20.25" customHeight="1" x14ac:dyDescent="0.15">
      <c r="A4" s="88"/>
      <c r="B4" s="89"/>
      <c r="J4" s="304" t="s">
        <v>125</v>
      </c>
      <c r="K4" s="305"/>
      <c r="L4" s="306"/>
      <c r="M4" s="347"/>
      <c r="N4" s="348"/>
      <c r="O4" s="348"/>
      <c r="P4" s="348"/>
      <c r="Q4" s="349"/>
    </row>
    <row r="5" spans="1:17" ht="13.5" customHeight="1" x14ac:dyDescent="0.15">
      <c r="A5" s="90"/>
      <c r="B5" s="91"/>
      <c r="C5" s="91"/>
      <c r="D5" s="91"/>
      <c r="E5" s="91"/>
      <c r="F5" s="92"/>
      <c r="G5" s="92"/>
      <c r="J5" s="310" t="s">
        <v>88</v>
      </c>
      <c r="K5" s="311"/>
      <c r="L5" s="312"/>
      <c r="M5" s="319" t="s">
        <v>246</v>
      </c>
      <c r="N5" s="320"/>
      <c r="O5" s="320"/>
      <c r="P5" s="320"/>
      <c r="Q5" s="321"/>
    </row>
    <row r="6" spans="1:17" ht="13.5" customHeight="1" x14ac:dyDescent="0.15">
      <c r="A6" s="93"/>
      <c r="B6" s="94"/>
      <c r="C6" s="94"/>
      <c r="D6" s="94"/>
      <c r="E6" s="94"/>
      <c r="F6" s="94"/>
      <c r="G6" s="94"/>
      <c r="J6" s="313"/>
      <c r="K6" s="314"/>
      <c r="L6" s="315"/>
      <c r="M6" s="322" t="s">
        <v>247</v>
      </c>
      <c r="N6" s="323"/>
      <c r="O6" s="323"/>
      <c r="P6" s="323"/>
      <c r="Q6" s="324"/>
    </row>
    <row r="7" spans="1:17" ht="13.5" customHeight="1" x14ac:dyDescent="0.15">
      <c r="A7" s="95"/>
      <c r="B7" s="95"/>
      <c r="C7" s="95"/>
      <c r="D7" s="95"/>
      <c r="E7" s="95"/>
      <c r="F7" s="95"/>
      <c r="G7" s="95"/>
      <c r="H7" s="95"/>
      <c r="I7" s="95"/>
      <c r="J7" s="316"/>
      <c r="K7" s="317"/>
      <c r="L7" s="318"/>
      <c r="M7" s="319" t="s">
        <v>248</v>
      </c>
      <c r="N7" s="320"/>
      <c r="O7" s="320"/>
      <c r="P7" s="320"/>
      <c r="Q7" s="321"/>
    </row>
    <row r="8" spans="1:17" ht="33" customHeight="1" x14ac:dyDescent="0.15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1:17" ht="26.25" customHeight="1" x14ac:dyDescent="0.15">
      <c r="A9" s="350" t="s">
        <v>249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</row>
    <row r="10" spans="1:17" ht="9" customHeight="1" x14ac:dyDescent="0.1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7" s="97" customFormat="1" ht="31.5" customHeight="1" x14ac:dyDescent="0.15">
      <c r="A11" s="351" t="s">
        <v>250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</row>
    <row r="12" spans="1:17" s="97" customFormat="1" ht="17.25" customHeight="1" x14ac:dyDescent="0.15">
      <c r="A12" s="98" t="s">
        <v>251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0" t="s">
        <v>252</v>
      </c>
    </row>
    <row r="13" spans="1:17" s="97" customFormat="1" ht="5.25" customHeight="1" thickBot="1" x14ac:dyDescent="0.2">
      <c r="A13" s="101"/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3"/>
    </row>
    <row r="14" spans="1:17" s="97" customFormat="1" ht="15" customHeight="1" x14ac:dyDescent="0.15">
      <c r="A14" s="352" t="s">
        <v>253</v>
      </c>
      <c r="B14" s="353"/>
      <c r="C14" s="353"/>
      <c r="D14" s="353"/>
      <c r="E14" s="353"/>
      <c r="F14" s="358" t="s">
        <v>133</v>
      </c>
      <c r="G14" s="361" t="s">
        <v>254</v>
      </c>
      <c r="H14" s="353"/>
      <c r="I14" s="353"/>
      <c r="J14" s="361" t="s">
        <v>255</v>
      </c>
      <c r="K14" s="353"/>
      <c r="L14" s="353"/>
      <c r="M14" s="353"/>
      <c r="N14" s="361" t="s">
        <v>256</v>
      </c>
      <c r="O14" s="353"/>
      <c r="P14" s="364"/>
      <c r="Q14" s="367" t="s">
        <v>139</v>
      </c>
    </row>
    <row r="15" spans="1:17" s="97" customFormat="1" ht="15" customHeight="1" x14ac:dyDescent="0.15">
      <c r="A15" s="354"/>
      <c r="B15" s="355"/>
      <c r="C15" s="355"/>
      <c r="D15" s="355"/>
      <c r="E15" s="355"/>
      <c r="F15" s="359"/>
      <c r="G15" s="362"/>
      <c r="H15" s="355"/>
      <c r="I15" s="355"/>
      <c r="J15" s="362"/>
      <c r="K15" s="355"/>
      <c r="L15" s="355"/>
      <c r="M15" s="355"/>
      <c r="N15" s="362"/>
      <c r="O15" s="355"/>
      <c r="P15" s="365"/>
      <c r="Q15" s="368"/>
    </row>
    <row r="16" spans="1:17" s="97" customFormat="1" ht="15" customHeight="1" x14ac:dyDescent="0.15">
      <c r="A16" s="354"/>
      <c r="B16" s="355"/>
      <c r="C16" s="355"/>
      <c r="D16" s="355"/>
      <c r="E16" s="355"/>
      <c r="F16" s="359"/>
      <c r="G16" s="362"/>
      <c r="H16" s="355"/>
      <c r="I16" s="355"/>
      <c r="J16" s="362"/>
      <c r="K16" s="355"/>
      <c r="L16" s="355"/>
      <c r="M16" s="355"/>
      <c r="N16" s="362"/>
      <c r="O16" s="355"/>
      <c r="P16" s="365"/>
      <c r="Q16" s="368"/>
    </row>
    <row r="17" spans="1:17" s="97" customFormat="1" ht="15" customHeight="1" x14ac:dyDescent="0.15">
      <c r="A17" s="356"/>
      <c r="B17" s="357"/>
      <c r="C17" s="357"/>
      <c r="D17" s="357"/>
      <c r="E17" s="357"/>
      <c r="F17" s="360"/>
      <c r="G17" s="363"/>
      <c r="H17" s="357"/>
      <c r="I17" s="357"/>
      <c r="J17" s="363"/>
      <c r="K17" s="357"/>
      <c r="L17" s="357"/>
      <c r="M17" s="357"/>
      <c r="N17" s="363"/>
      <c r="O17" s="357"/>
      <c r="P17" s="366"/>
      <c r="Q17" s="369"/>
    </row>
    <row r="18" spans="1:17" s="111" customFormat="1" ht="40.5" customHeight="1" x14ac:dyDescent="0.15">
      <c r="A18" s="107" t="s">
        <v>140</v>
      </c>
      <c r="B18" s="370" t="s">
        <v>257</v>
      </c>
      <c r="C18" s="371"/>
      <c r="D18" s="371"/>
      <c r="E18" s="371"/>
      <c r="F18" s="106">
        <v>3</v>
      </c>
      <c r="G18" s="109"/>
      <c r="H18" s="336" t="s">
        <v>258</v>
      </c>
      <c r="I18" s="338"/>
      <c r="J18" s="372"/>
      <c r="K18" s="373"/>
      <c r="L18" s="373"/>
      <c r="M18" s="373"/>
      <c r="N18" s="372"/>
      <c r="O18" s="373"/>
      <c r="P18" s="374"/>
      <c r="Q18" s="110" t="str">
        <f>IF(G18="○",F18*1,IF(J18="○",F18*2,IF(N18="○",F18*3,"")))</f>
        <v/>
      </c>
    </row>
    <row r="19" spans="1:17" s="111" customFormat="1" ht="42" customHeight="1" x14ac:dyDescent="0.15">
      <c r="A19" s="107" t="s">
        <v>145</v>
      </c>
      <c r="B19" s="370" t="s">
        <v>259</v>
      </c>
      <c r="C19" s="371"/>
      <c r="D19" s="371"/>
      <c r="E19" s="371"/>
      <c r="F19" s="106">
        <v>1</v>
      </c>
      <c r="G19" s="109"/>
      <c r="H19" s="336" t="s">
        <v>260</v>
      </c>
      <c r="I19" s="338"/>
      <c r="J19" s="109"/>
      <c r="K19" s="336" t="s">
        <v>261</v>
      </c>
      <c r="L19" s="337"/>
      <c r="M19" s="338"/>
      <c r="N19" s="109"/>
      <c r="O19" s="336" t="s">
        <v>262</v>
      </c>
      <c r="P19" s="375"/>
      <c r="Q19" s="110" t="str">
        <f>IF(G19="○",F19*1,IF(J19="○",F19*2,IF(N19="○",F19*3,"")))</f>
        <v/>
      </c>
    </row>
    <row r="20" spans="1:17" s="111" customFormat="1" ht="42" customHeight="1" x14ac:dyDescent="0.15">
      <c r="A20" s="112" t="s">
        <v>149</v>
      </c>
      <c r="B20" s="370" t="s">
        <v>263</v>
      </c>
      <c r="C20" s="371"/>
      <c r="D20" s="371"/>
      <c r="E20" s="376"/>
      <c r="F20" s="75">
        <v>1</v>
      </c>
      <c r="G20" s="109"/>
      <c r="H20" s="336" t="s">
        <v>264</v>
      </c>
      <c r="I20" s="338"/>
      <c r="J20" s="109"/>
      <c r="K20" s="336" t="s">
        <v>265</v>
      </c>
      <c r="L20" s="337"/>
      <c r="M20" s="338"/>
      <c r="N20" s="109"/>
      <c r="O20" s="336" t="s">
        <v>266</v>
      </c>
      <c r="P20" s="375"/>
      <c r="Q20" s="110" t="str">
        <f>IF(G20="○",F20*1,IF(J20="○",F20*2,IF(N20="○",F20*3,"")))</f>
        <v/>
      </c>
    </row>
    <row r="21" spans="1:17" s="111" customFormat="1" ht="42" customHeight="1" x14ac:dyDescent="0.15">
      <c r="A21" s="107" t="s">
        <v>154</v>
      </c>
      <c r="B21" s="377" t="s">
        <v>267</v>
      </c>
      <c r="C21" s="378"/>
      <c r="D21" s="378"/>
      <c r="E21" s="378"/>
      <c r="F21" s="106">
        <v>1</v>
      </c>
      <c r="G21" s="379"/>
      <c r="H21" s="380"/>
      <c r="I21" s="381"/>
      <c r="J21" s="379"/>
      <c r="K21" s="380"/>
      <c r="L21" s="380"/>
      <c r="M21" s="381"/>
      <c r="N21" s="109"/>
      <c r="O21" s="363" t="s">
        <v>217</v>
      </c>
      <c r="P21" s="366"/>
      <c r="Q21" s="110" t="str">
        <f>IF(G21="○",F21*1,IF(J21="○",F21*2,IF(N21="○",F21*3,"")))</f>
        <v/>
      </c>
    </row>
    <row r="22" spans="1:17" s="111" customFormat="1" ht="42" customHeight="1" thickBot="1" x14ac:dyDescent="0.2">
      <c r="A22" s="385" t="s">
        <v>268</v>
      </c>
      <c r="B22" s="386"/>
      <c r="C22" s="386"/>
      <c r="D22" s="386"/>
      <c r="E22" s="386"/>
      <c r="F22" s="387" t="s">
        <v>269</v>
      </c>
      <c r="G22" s="386"/>
      <c r="H22" s="386"/>
      <c r="I22" s="386"/>
      <c r="J22" s="386"/>
      <c r="K22" s="386"/>
      <c r="L22" s="386"/>
      <c r="M22" s="386"/>
      <c r="N22" s="386"/>
      <c r="O22" s="386"/>
      <c r="P22" s="113" t="s">
        <v>270</v>
      </c>
      <c r="Q22" s="114" t="str">
        <f>IF(OR(SUM(Q18:Q21)=0,SUM(Q18:Q21)=""),"",SUM(Q18:Q21))</f>
        <v/>
      </c>
    </row>
    <row r="23" spans="1:17" s="111" customFormat="1" ht="19.5" customHeight="1" x14ac:dyDescent="0.15">
      <c r="A23" s="115"/>
      <c r="B23" s="388"/>
      <c r="C23" s="388"/>
      <c r="D23" s="116"/>
      <c r="E23" s="116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</row>
    <row r="24" spans="1:17" s="111" customFormat="1" ht="5.25" customHeight="1" x14ac:dyDescent="0.15">
      <c r="A24" s="117"/>
      <c r="B24" s="389"/>
      <c r="C24" s="389"/>
      <c r="D24" s="118"/>
      <c r="E24" s="118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</row>
    <row r="25" spans="1:17" s="97" customFormat="1" ht="31.5" customHeight="1" x14ac:dyDescent="0.15">
      <c r="A25" s="120" t="s">
        <v>271</v>
      </c>
      <c r="B25" s="120"/>
      <c r="C25" s="120"/>
      <c r="D25" s="120"/>
      <c r="E25" s="120"/>
      <c r="F25" s="91"/>
      <c r="G25" s="91"/>
      <c r="H25" s="91"/>
      <c r="I25" s="91"/>
      <c r="J25" s="91"/>
      <c r="K25" s="91"/>
      <c r="L25" s="390"/>
      <c r="M25" s="390"/>
      <c r="N25" s="390"/>
      <c r="O25" s="390"/>
      <c r="P25" s="390"/>
      <c r="Q25" s="390"/>
    </row>
    <row r="26" spans="1:17" s="97" customFormat="1" ht="17.25" customHeight="1" x14ac:dyDescent="0.15">
      <c r="A26" s="98" t="s">
        <v>272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100" t="s">
        <v>273</v>
      </c>
    </row>
    <row r="27" spans="1:17" s="97" customFormat="1" ht="5.25" customHeight="1" thickBot="1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3"/>
    </row>
    <row r="28" spans="1:17" s="97" customFormat="1" ht="15" customHeight="1" x14ac:dyDescent="0.15">
      <c r="A28" s="352" t="s">
        <v>253</v>
      </c>
      <c r="B28" s="353"/>
      <c r="C28" s="353"/>
      <c r="D28" s="353"/>
      <c r="E28" s="353"/>
      <c r="F28" s="358" t="s">
        <v>133</v>
      </c>
      <c r="G28" s="361" t="s">
        <v>254</v>
      </c>
      <c r="H28" s="353"/>
      <c r="I28" s="353"/>
      <c r="J28" s="361" t="s">
        <v>255</v>
      </c>
      <c r="K28" s="353"/>
      <c r="L28" s="353"/>
      <c r="M28" s="353"/>
      <c r="N28" s="361" t="s">
        <v>256</v>
      </c>
      <c r="O28" s="353"/>
      <c r="P28" s="382"/>
      <c r="Q28" s="367" t="s">
        <v>139</v>
      </c>
    </row>
    <row r="29" spans="1:17" s="97" customFormat="1" ht="15" customHeight="1" x14ac:dyDescent="0.15">
      <c r="A29" s="354"/>
      <c r="B29" s="355"/>
      <c r="C29" s="355"/>
      <c r="D29" s="355"/>
      <c r="E29" s="355"/>
      <c r="F29" s="359"/>
      <c r="G29" s="362"/>
      <c r="H29" s="355"/>
      <c r="I29" s="355"/>
      <c r="J29" s="362"/>
      <c r="K29" s="355"/>
      <c r="L29" s="355"/>
      <c r="M29" s="355"/>
      <c r="N29" s="362"/>
      <c r="O29" s="355"/>
      <c r="P29" s="383"/>
      <c r="Q29" s="368"/>
    </row>
    <row r="30" spans="1:17" s="97" customFormat="1" ht="15" customHeight="1" x14ac:dyDescent="0.15">
      <c r="A30" s="354"/>
      <c r="B30" s="355"/>
      <c r="C30" s="355"/>
      <c r="D30" s="355"/>
      <c r="E30" s="355"/>
      <c r="F30" s="359"/>
      <c r="G30" s="362"/>
      <c r="H30" s="355"/>
      <c r="I30" s="355"/>
      <c r="J30" s="362"/>
      <c r="K30" s="355"/>
      <c r="L30" s="355"/>
      <c r="M30" s="355"/>
      <c r="N30" s="362"/>
      <c r="O30" s="355"/>
      <c r="P30" s="383"/>
      <c r="Q30" s="368"/>
    </row>
    <row r="31" spans="1:17" s="97" customFormat="1" ht="15" customHeight="1" x14ac:dyDescent="0.15">
      <c r="A31" s="356"/>
      <c r="B31" s="357"/>
      <c r="C31" s="357"/>
      <c r="D31" s="357"/>
      <c r="E31" s="357"/>
      <c r="F31" s="360"/>
      <c r="G31" s="363"/>
      <c r="H31" s="357"/>
      <c r="I31" s="357"/>
      <c r="J31" s="363"/>
      <c r="K31" s="357"/>
      <c r="L31" s="357"/>
      <c r="M31" s="357"/>
      <c r="N31" s="363"/>
      <c r="O31" s="357"/>
      <c r="P31" s="384"/>
      <c r="Q31" s="369"/>
    </row>
    <row r="32" spans="1:17" s="111" customFormat="1" ht="40.5" customHeight="1" x14ac:dyDescent="0.15">
      <c r="A32" s="107" t="s">
        <v>158</v>
      </c>
      <c r="B32" s="370" t="s">
        <v>274</v>
      </c>
      <c r="C32" s="371"/>
      <c r="D32" s="371"/>
      <c r="E32" s="371"/>
      <c r="F32" s="106">
        <v>1</v>
      </c>
      <c r="G32" s="109"/>
      <c r="H32" s="336" t="s">
        <v>275</v>
      </c>
      <c r="I32" s="338"/>
      <c r="J32" s="109"/>
      <c r="K32" s="336" t="s">
        <v>276</v>
      </c>
      <c r="L32" s="337"/>
      <c r="M32" s="338"/>
      <c r="N32" s="109"/>
      <c r="O32" s="336" t="s">
        <v>277</v>
      </c>
      <c r="P32" s="338"/>
      <c r="Q32" s="110" t="str">
        <f>IF(G32="○",F32*1,IF(J32="○",F32*2,IF(N32="○",F32*3,"")))</f>
        <v/>
      </c>
    </row>
    <row r="33" spans="1:17" s="111" customFormat="1" ht="42" customHeight="1" x14ac:dyDescent="0.15">
      <c r="A33" s="107" t="s">
        <v>163</v>
      </c>
      <c r="B33" s="370" t="s">
        <v>278</v>
      </c>
      <c r="C33" s="371"/>
      <c r="D33" s="371"/>
      <c r="E33" s="371"/>
      <c r="F33" s="106">
        <v>1</v>
      </c>
      <c r="G33" s="109"/>
      <c r="H33" s="336" t="s">
        <v>217</v>
      </c>
      <c r="I33" s="338"/>
      <c r="J33" s="372"/>
      <c r="K33" s="373"/>
      <c r="L33" s="373"/>
      <c r="M33" s="373"/>
      <c r="N33" s="372"/>
      <c r="O33" s="373"/>
      <c r="P33" s="396"/>
      <c r="Q33" s="110" t="str">
        <f>IF(G33="○",F33*1,IF(J33="○",F33*2,IF(N33="○",F33*3,"")))</f>
        <v/>
      </c>
    </row>
    <row r="34" spans="1:17" s="111" customFormat="1" ht="42" customHeight="1" thickBot="1" x14ac:dyDescent="0.2">
      <c r="A34" s="385" t="s">
        <v>268</v>
      </c>
      <c r="B34" s="386"/>
      <c r="C34" s="386"/>
      <c r="D34" s="386"/>
      <c r="E34" s="386"/>
      <c r="F34" s="387" t="s">
        <v>232</v>
      </c>
      <c r="G34" s="386"/>
      <c r="H34" s="386"/>
      <c r="I34" s="386"/>
      <c r="J34" s="386"/>
      <c r="K34" s="386"/>
      <c r="L34" s="386"/>
      <c r="M34" s="386"/>
      <c r="N34" s="386"/>
      <c r="O34" s="386"/>
      <c r="P34" s="113" t="s">
        <v>279</v>
      </c>
      <c r="Q34" s="114" t="str">
        <f>IF(OR(SUM(Q32:Q33)=0,SUM(Q32:Q33)=""),"",SUM(Q32:Q33))</f>
        <v/>
      </c>
    </row>
    <row r="35" spans="1:17" s="111" customFormat="1" ht="18.75" customHeight="1" x14ac:dyDescent="0.15">
      <c r="A35" s="117"/>
      <c r="B35" s="389"/>
      <c r="C35" s="389"/>
      <c r="D35" s="118"/>
      <c r="E35" s="118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</row>
    <row r="36" spans="1:17" s="111" customFormat="1" ht="15" customHeight="1" x14ac:dyDescent="0.15">
      <c r="A36" s="49" t="s">
        <v>237</v>
      </c>
      <c r="B36" s="394"/>
      <c r="C36" s="395"/>
      <c r="D36" s="121" t="s">
        <v>234</v>
      </c>
      <c r="E36" s="122"/>
      <c r="F36" s="122"/>
      <c r="G36" s="122"/>
      <c r="H36" s="122"/>
      <c r="I36" s="122"/>
    </row>
    <row r="37" spans="1:17" s="122" customFormat="1" ht="32.25" customHeight="1" x14ac:dyDescent="0.15">
      <c r="A37" s="49"/>
    </row>
    <row r="38" spans="1:17" s="123" customFormat="1" ht="12.75" customHeight="1" x14ac:dyDescent="0.15">
      <c r="C38" s="124"/>
      <c r="L38" s="124"/>
    </row>
    <row r="39" spans="1:17" s="123" customFormat="1" ht="14.25" customHeight="1" x14ac:dyDescent="0.15">
      <c r="A39" s="391"/>
      <c r="B39" s="391"/>
      <c r="C39" s="391"/>
      <c r="D39" s="391"/>
      <c r="E39" s="392"/>
      <c r="F39" s="392"/>
      <c r="G39" s="392"/>
      <c r="H39" s="392"/>
      <c r="I39" s="392"/>
      <c r="K39" s="124"/>
      <c r="L39" s="124"/>
      <c r="M39" s="393"/>
      <c r="N39" s="393"/>
      <c r="O39" s="393"/>
      <c r="P39" s="393"/>
      <c r="Q39" s="393"/>
    </row>
    <row r="40" spans="1:17" s="123" customFormat="1" ht="14.25" customHeight="1" x14ac:dyDescent="0.15">
      <c r="A40" s="391"/>
      <c r="B40" s="391"/>
      <c r="C40" s="391"/>
      <c r="D40" s="391"/>
      <c r="E40" s="392"/>
      <c r="F40" s="392"/>
      <c r="G40" s="392"/>
      <c r="H40" s="392"/>
      <c r="I40" s="126"/>
      <c r="K40" s="124"/>
      <c r="L40" s="124"/>
      <c r="M40" s="393"/>
      <c r="N40" s="393"/>
      <c r="O40" s="393"/>
      <c r="P40" s="393"/>
      <c r="Q40" s="125"/>
    </row>
    <row r="41" spans="1:17" x14ac:dyDescent="0.15">
      <c r="A41" s="54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</sheetData>
  <mergeCells count="61">
    <mergeCell ref="B33:E33"/>
    <mergeCell ref="H33:I33"/>
    <mergeCell ref="J33:M33"/>
    <mergeCell ref="A40:D40"/>
    <mergeCell ref="E40:H40"/>
    <mergeCell ref="M40:P40"/>
    <mergeCell ref="A34:E34"/>
    <mergeCell ref="F34:O34"/>
    <mergeCell ref="B35:C35"/>
    <mergeCell ref="B36:C36"/>
    <mergeCell ref="A39:D39"/>
    <mergeCell ref="E39:I39"/>
    <mergeCell ref="M39:Q39"/>
    <mergeCell ref="N33:P33"/>
    <mergeCell ref="A22:E22"/>
    <mergeCell ref="F22:O22"/>
    <mergeCell ref="B23:C23"/>
    <mergeCell ref="B24:C24"/>
    <mergeCell ref="L25:Q25"/>
    <mergeCell ref="Q28:Q31"/>
    <mergeCell ref="B32:E32"/>
    <mergeCell ref="H32:I32"/>
    <mergeCell ref="K32:M32"/>
    <mergeCell ref="O32:P32"/>
    <mergeCell ref="A28:E31"/>
    <mergeCell ref="F28:F31"/>
    <mergeCell ref="G28:I31"/>
    <mergeCell ref="J28:M31"/>
    <mergeCell ref="N28:P31"/>
    <mergeCell ref="B20:E20"/>
    <mergeCell ref="H20:I20"/>
    <mergeCell ref="K20:M20"/>
    <mergeCell ref="O20:P20"/>
    <mergeCell ref="B21:E21"/>
    <mergeCell ref="G21:I21"/>
    <mergeCell ref="J21:M21"/>
    <mergeCell ref="O21:P21"/>
    <mergeCell ref="B18:E18"/>
    <mergeCell ref="H18:I18"/>
    <mergeCell ref="J18:M18"/>
    <mergeCell ref="N18:P18"/>
    <mergeCell ref="B19:E19"/>
    <mergeCell ref="H19:I19"/>
    <mergeCell ref="K19:M19"/>
    <mergeCell ref="O19:P19"/>
    <mergeCell ref="A9:Q9"/>
    <mergeCell ref="A11:Q11"/>
    <mergeCell ref="A14:E17"/>
    <mergeCell ref="F14:F17"/>
    <mergeCell ref="G14:I17"/>
    <mergeCell ref="J14:M17"/>
    <mergeCell ref="N14:P17"/>
    <mergeCell ref="Q14:Q17"/>
    <mergeCell ref="N1:Q1"/>
    <mergeCell ref="N2:Q2"/>
    <mergeCell ref="J4:L4"/>
    <mergeCell ref="M4:Q4"/>
    <mergeCell ref="J5:L7"/>
    <mergeCell ref="M5:Q5"/>
    <mergeCell ref="M6:Q6"/>
    <mergeCell ref="M7:Q7"/>
  </mergeCells>
  <phoneticPr fontId="19"/>
  <printOptions horizontalCentered="1"/>
  <pageMargins left="0.62992125984251968" right="0.39370078740157483" top="0.31496062992125984" bottom="0.23622047244094491" header="0.23622047244094491" footer="0.1574803149606299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4FBF1-5433-419F-B4AE-73780BBEEF43}">
  <sheetPr>
    <pageSetUpPr fitToPage="1"/>
  </sheetPr>
  <dimension ref="A1:S54"/>
  <sheetViews>
    <sheetView view="pageBreakPreview" topLeftCell="A19" zoomScaleNormal="100" zoomScaleSheetLayoutView="100" workbookViewId="0">
      <selection activeCell="W24" sqref="W24"/>
    </sheetView>
  </sheetViews>
  <sheetFormatPr defaultRowHeight="13.5" x14ac:dyDescent="0.15"/>
  <cols>
    <col min="1" max="1" width="4.875" style="53" customWidth="1"/>
    <col min="2" max="2" width="11.625" style="52" customWidth="1"/>
    <col min="3" max="3" width="9.875" style="52" customWidth="1"/>
    <col min="4" max="4" width="3.625" style="52" customWidth="1"/>
    <col min="5" max="5" width="3.25" style="52" customWidth="1"/>
    <col min="6" max="6" width="15.375" style="52" customWidth="1"/>
    <col min="7" max="7" width="3.25" style="52" customWidth="1"/>
    <col min="8" max="8" width="5.25" style="52" customWidth="1"/>
    <col min="9" max="9" width="10.75" style="52" customWidth="1"/>
    <col min="10" max="10" width="3.25" style="52" customWidth="1"/>
    <col min="11" max="11" width="10.375" style="52" customWidth="1"/>
    <col min="12" max="12" width="5.625" style="52" customWidth="1"/>
    <col min="13" max="13" width="3.25" style="52" customWidth="1"/>
    <col min="14" max="14" width="7.125" style="52" customWidth="1"/>
    <col min="15" max="15" width="4.625" style="52" customWidth="1"/>
    <col min="16" max="16" width="5.125" style="52" customWidth="1"/>
    <col min="17" max="17" width="8.375" style="53" customWidth="1"/>
    <col min="18" max="18" width="1.25" style="52" hidden="1" customWidth="1"/>
    <col min="19" max="16384" width="9" style="52"/>
  </cols>
  <sheetData>
    <row r="1" spans="1:17" x14ac:dyDescent="0.15">
      <c r="N1" s="302" t="s">
        <v>419</v>
      </c>
      <c r="O1" s="302"/>
      <c r="P1" s="302"/>
      <c r="Q1" s="302"/>
    </row>
    <row r="2" spans="1:17" ht="15" customHeight="1" x14ac:dyDescent="0.15">
      <c r="A2" s="84" t="s">
        <v>280</v>
      </c>
      <c r="N2" s="303" t="s">
        <v>124</v>
      </c>
      <c r="O2" s="303"/>
      <c r="P2" s="303"/>
      <c r="Q2" s="303"/>
    </row>
    <row r="3" spans="1:17" ht="6" customHeight="1" x14ac:dyDescent="0.15">
      <c r="A3" s="127"/>
      <c r="B3" s="128"/>
      <c r="G3" s="122"/>
      <c r="H3" s="122"/>
      <c r="I3" s="122"/>
      <c r="J3" s="122"/>
      <c r="K3" s="122"/>
      <c r="L3" s="122"/>
    </row>
    <row r="4" spans="1:17" s="122" customFormat="1" ht="20.25" customHeight="1" x14ac:dyDescent="0.15">
      <c r="A4" s="105"/>
      <c r="B4" s="129"/>
      <c r="C4" s="129"/>
      <c r="D4" s="129"/>
      <c r="E4" s="129"/>
      <c r="F4" s="129"/>
      <c r="K4" s="63" t="s">
        <v>125</v>
      </c>
      <c r="L4" s="307"/>
      <c r="M4" s="308"/>
      <c r="N4" s="308"/>
      <c r="O4" s="308"/>
      <c r="P4" s="308"/>
      <c r="Q4" s="309"/>
    </row>
    <row r="5" spans="1:17" ht="13.5" customHeight="1" x14ac:dyDescent="0.15">
      <c r="A5" s="93"/>
      <c r="B5" s="94"/>
      <c r="C5" s="94"/>
      <c r="D5" s="94"/>
      <c r="E5" s="94"/>
      <c r="F5" s="94"/>
      <c r="K5" s="397" t="s">
        <v>88</v>
      </c>
      <c r="L5" s="319" t="s">
        <v>281</v>
      </c>
      <c r="M5" s="320"/>
      <c r="N5" s="320"/>
      <c r="O5" s="320"/>
      <c r="P5" s="320"/>
      <c r="Q5" s="321"/>
    </row>
    <row r="6" spans="1:17" ht="13.5" customHeight="1" x14ac:dyDescent="0.1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398"/>
      <c r="L6" s="319" t="s">
        <v>282</v>
      </c>
      <c r="M6" s="320"/>
      <c r="N6" s="320"/>
      <c r="O6" s="320"/>
      <c r="P6" s="320"/>
      <c r="Q6" s="321"/>
    </row>
    <row r="7" spans="1:17" ht="13.5" customHeight="1" x14ac:dyDescent="0.1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399"/>
      <c r="L7" s="319" t="s">
        <v>128</v>
      </c>
      <c r="M7" s="320"/>
      <c r="N7" s="320"/>
      <c r="O7" s="320"/>
      <c r="P7" s="320"/>
      <c r="Q7" s="321"/>
    </row>
    <row r="8" spans="1:17" ht="7.5" customHeight="1" x14ac:dyDescent="0.1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59"/>
      <c r="M8" s="59"/>
      <c r="N8" s="59"/>
      <c r="O8" s="130"/>
      <c r="P8" s="130"/>
      <c r="Q8" s="130"/>
    </row>
    <row r="9" spans="1:17" ht="22.5" customHeight="1" x14ac:dyDescent="0.15">
      <c r="A9" s="400" t="s">
        <v>283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</row>
    <row r="10" spans="1:17" ht="6" customHeight="1" x14ac:dyDescent="0.1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7" ht="24" customHeight="1" x14ac:dyDescent="0.15">
      <c r="A11" s="131" t="s">
        <v>284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401" t="s">
        <v>285</v>
      </c>
      <c r="O11" s="401"/>
      <c r="P11" s="401"/>
      <c r="Q11" s="401"/>
    </row>
    <row r="12" spans="1:17" ht="4.5" customHeight="1" thickBot="1" x14ac:dyDescent="0.2">
      <c r="A12" s="133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</row>
    <row r="13" spans="1:17" ht="14.25" customHeight="1" x14ac:dyDescent="0.15">
      <c r="A13" s="402" t="s">
        <v>253</v>
      </c>
      <c r="B13" s="403"/>
      <c r="C13" s="403"/>
      <c r="D13" s="405" t="s">
        <v>133</v>
      </c>
      <c r="E13" s="403" t="s">
        <v>254</v>
      </c>
      <c r="F13" s="403"/>
      <c r="G13" s="403" t="s">
        <v>255</v>
      </c>
      <c r="H13" s="403"/>
      <c r="I13" s="403"/>
      <c r="J13" s="361" t="s">
        <v>256</v>
      </c>
      <c r="K13" s="353"/>
      <c r="L13" s="382"/>
      <c r="M13" s="403" t="s">
        <v>286</v>
      </c>
      <c r="N13" s="403"/>
      <c r="O13" s="403"/>
      <c r="P13" s="407"/>
      <c r="Q13" s="408" t="s">
        <v>139</v>
      </c>
    </row>
    <row r="14" spans="1:17" ht="14.25" customHeight="1" x14ac:dyDescent="0.15">
      <c r="A14" s="404"/>
      <c r="B14" s="327"/>
      <c r="C14" s="327"/>
      <c r="D14" s="406"/>
      <c r="E14" s="327"/>
      <c r="F14" s="327"/>
      <c r="G14" s="327"/>
      <c r="H14" s="327"/>
      <c r="I14" s="327"/>
      <c r="J14" s="362"/>
      <c r="K14" s="355"/>
      <c r="L14" s="383"/>
      <c r="M14" s="327"/>
      <c r="N14" s="327"/>
      <c r="O14" s="327"/>
      <c r="P14" s="336"/>
      <c r="Q14" s="409"/>
    </row>
    <row r="15" spans="1:17" ht="14.25" customHeight="1" x14ac:dyDescent="0.15">
      <c r="A15" s="404"/>
      <c r="B15" s="327"/>
      <c r="C15" s="327"/>
      <c r="D15" s="406"/>
      <c r="E15" s="327"/>
      <c r="F15" s="327"/>
      <c r="G15" s="327"/>
      <c r="H15" s="327"/>
      <c r="I15" s="327"/>
      <c r="J15" s="362"/>
      <c r="K15" s="355"/>
      <c r="L15" s="383"/>
      <c r="M15" s="327"/>
      <c r="N15" s="327"/>
      <c r="O15" s="327"/>
      <c r="P15" s="336"/>
      <c r="Q15" s="409"/>
    </row>
    <row r="16" spans="1:17" ht="14.25" customHeight="1" x14ac:dyDescent="0.15">
      <c r="A16" s="404"/>
      <c r="B16" s="327"/>
      <c r="C16" s="327"/>
      <c r="D16" s="406"/>
      <c r="E16" s="327"/>
      <c r="F16" s="327"/>
      <c r="G16" s="327"/>
      <c r="H16" s="327"/>
      <c r="I16" s="327"/>
      <c r="J16" s="363"/>
      <c r="K16" s="357"/>
      <c r="L16" s="384"/>
      <c r="M16" s="327"/>
      <c r="N16" s="327"/>
      <c r="O16" s="327"/>
      <c r="P16" s="336"/>
      <c r="Q16" s="409"/>
    </row>
    <row r="17" spans="1:19" s="122" customFormat="1" ht="30" customHeight="1" x14ac:dyDescent="0.15">
      <c r="A17" s="112" t="s">
        <v>287</v>
      </c>
      <c r="B17" s="335" t="s">
        <v>288</v>
      </c>
      <c r="C17" s="335"/>
      <c r="D17" s="65">
        <v>2</v>
      </c>
      <c r="E17" s="372"/>
      <c r="F17" s="373"/>
      <c r="G17" s="134"/>
      <c r="H17" s="336" t="s">
        <v>289</v>
      </c>
      <c r="I17" s="337"/>
      <c r="J17" s="134"/>
      <c r="K17" s="410" t="s">
        <v>290</v>
      </c>
      <c r="L17" s="415"/>
      <c r="M17" s="414"/>
      <c r="N17" s="414"/>
      <c r="O17" s="414"/>
      <c r="P17" s="372"/>
      <c r="Q17" s="135" t="str">
        <f>IF(E17="○",D17*1,IF(G17="○",D17*2,IF(J17="○",D17*3,IF(M17="○",D17*5,""))))</f>
        <v/>
      </c>
    </row>
    <row r="18" spans="1:19" s="122" customFormat="1" ht="30" customHeight="1" x14ac:dyDescent="0.15">
      <c r="A18" s="112" t="s">
        <v>291</v>
      </c>
      <c r="B18" s="335" t="s">
        <v>292</v>
      </c>
      <c r="C18" s="335"/>
      <c r="D18" s="65">
        <v>3</v>
      </c>
      <c r="E18" s="134"/>
      <c r="F18" s="75" t="s">
        <v>293</v>
      </c>
      <c r="G18" s="134"/>
      <c r="H18" s="336" t="s">
        <v>294</v>
      </c>
      <c r="I18" s="337"/>
      <c r="J18" s="134"/>
      <c r="K18" s="410" t="s">
        <v>295</v>
      </c>
      <c r="L18" s="415"/>
      <c r="M18" s="134"/>
      <c r="N18" s="416" t="s">
        <v>296</v>
      </c>
      <c r="O18" s="417"/>
      <c r="P18" s="417"/>
      <c r="Q18" s="135" t="str">
        <f>IF(E18="○",D18*1,IF(G18="○",D18*2,IF(J18="○",D18*3,IF(M18="○",D18*5,""))))</f>
        <v/>
      </c>
    </row>
    <row r="19" spans="1:19" s="122" customFormat="1" ht="30" customHeight="1" x14ac:dyDescent="0.15">
      <c r="A19" s="112" t="s">
        <v>297</v>
      </c>
      <c r="B19" s="335" t="s">
        <v>298</v>
      </c>
      <c r="C19" s="335"/>
      <c r="D19" s="65">
        <v>2</v>
      </c>
      <c r="E19" s="134"/>
      <c r="F19" s="75" t="s">
        <v>299</v>
      </c>
      <c r="G19" s="134"/>
      <c r="H19" s="336" t="s">
        <v>300</v>
      </c>
      <c r="I19" s="337"/>
      <c r="J19" s="134"/>
      <c r="K19" s="427" t="s">
        <v>301</v>
      </c>
      <c r="L19" s="428"/>
      <c r="M19" s="134"/>
      <c r="N19" s="410" t="s">
        <v>302</v>
      </c>
      <c r="O19" s="411"/>
      <c r="P19" s="411"/>
      <c r="Q19" s="135" t="str">
        <f>IF(E19="○",D19*1,IF(G19="○",D19*2,IF(J19="○",D19*3,IF(M19="○",D19*5,""))))</f>
        <v/>
      </c>
    </row>
    <row r="20" spans="1:19" s="122" customFormat="1" ht="30" customHeight="1" x14ac:dyDescent="0.15">
      <c r="A20" s="112" t="s">
        <v>303</v>
      </c>
      <c r="B20" s="335" t="s">
        <v>304</v>
      </c>
      <c r="C20" s="335"/>
      <c r="D20" s="65">
        <v>2</v>
      </c>
      <c r="E20" s="134"/>
      <c r="F20" s="75" t="s">
        <v>305</v>
      </c>
      <c r="G20" s="134"/>
      <c r="H20" s="336" t="s">
        <v>306</v>
      </c>
      <c r="I20" s="337"/>
      <c r="J20" s="134"/>
      <c r="K20" s="412" t="s">
        <v>307</v>
      </c>
      <c r="L20" s="413"/>
      <c r="M20" s="414"/>
      <c r="N20" s="414"/>
      <c r="O20" s="414"/>
      <c r="P20" s="372"/>
      <c r="Q20" s="135" t="str">
        <f>IF(E20="○",D20*1,IF(G20="○",D20*2,IF(J20="○",D20*3,IF(M20="○",D20*5,""))))</f>
        <v/>
      </c>
      <c r="S20" s="136"/>
    </row>
    <row r="21" spans="1:19" s="122" customFormat="1" ht="42.75" customHeight="1" x14ac:dyDescent="0.15">
      <c r="A21" s="418" t="s">
        <v>308</v>
      </c>
      <c r="B21" s="420" t="s">
        <v>309</v>
      </c>
      <c r="C21" s="421"/>
      <c r="D21" s="423">
        <v>3</v>
      </c>
      <c r="E21" s="425"/>
      <c r="F21" s="423" t="s">
        <v>310</v>
      </c>
      <c r="G21" s="425"/>
      <c r="H21" s="429" t="s">
        <v>311</v>
      </c>
      <c r="I21" s="430"/>
      <c r="J21" s="425"/>
      <c r="K21" s="431" t="s">
        <v>312</v>
      </c>
      <c r="L21" s="432"/>
      <c r="M21" s="435" t="s">
        <v>313</v>
      </c>
      <c r="N21" s="436"/>
      <c r="O21" s="436"/>
      <c r="P21" s="436"/>
      <c r="Q21" s="437" t="str">
        <f>IF(E21="○",D21*1,IF(G21="○",D21*2,IF(J21="○",D21*3,IF(M21="○",D21*5,""))))</f>
        <v/>
      </c>
    </row>
    <row r="22" spans="1:19" s="122" customFormat="1" ht="17.25" customHeight="1" x14ac:dyDescent="0.15">
      <c r="A22" s="419"/>
      <c r="B22" s="377"/>
      <c r="C22" s="422"/>
      <c r="D22" s="424"/>
      <c r="E22" s="426"/>
      <c r="F22" s="424"/>
      <c r="G22" s="426"/>
      <c r="H22" s="363"/>
      <c r="I22" s="384"/>
      <c r="J22" s="426"/>
      <c r="K22" s="433"/>
      <c r="L22" s="434"/>
      <c r="M22" s="139" t="s">
        <v>182</v>
      </c>
      <c r="N22" s="140"/>
      <c r="O22" s="141" t="s">
        <v>183</v>
      </c>
      <c r="P22" s="142"/>
      <c r="Q22" s="438"/>
    </row>
    <row r="23" spans="1:19" s="122" customFormat="1" ht="30" customHeight="1" x14ac:dyDescent="0.15">
      <c r="A23" s="112" t="s">
        <v>314</v>
      </c>
      <c r="B23" s="335" t="s">
        <v>315</v>
      </c>
      <c r="C23" s="335"/>
      <c r="D23" s="65">
        <v>3</v>
      </c>
      <c r="E23" s="134"/>
      <c r="F23" s="75" t="s">
        <v>316</v>
      </c>
      <c r="G23" s="134"/>
      <c r="H23" s="336" t="s">
        <v>317</v>
      </c>
      <c r="I23" s="337"/>
      <c r="J23" s="134"/>
      <c r="K23" s="410" t="s">
        <v>318</v>
      </c>
      <c r="L23" s="415"/>
      <c r="M23" s="134"/>
      <c r="N23" s="410" t="s">
        <v>319</v>
      </c>
      <c r="O23" s="411"/>
      <c r="P23" s="411"/>
      <c r="Q23" s="135" t="str">
        <f t="shared" ref="Q23:Q28" si="0">IF(E23="○",D23*1,IF(G23="○",D23*2,IF(J23="○",D23*3,IF(M23="○",D23*5,""))))</f>
        <v/>
      </c>
    </row>
    <row r="24" spans="1:19" s="122" customFormat="1" ht="50.25" customHeight="1" x14ac:dyDescent="0.15">
      <c r="A24" s="112" t="s">
        <v>320</v>
      </c>
      <c r="B24" s="335" t="s">
        <v>321</v>
      </c>
      <c r="C24" s="335"/>
      <c r="D24" s="65">
        <v>3</v>
      </c>
      <c r="E24" s="134"/>
      <c r="F24" s="75" t="s">
        <v>322</v>
      </c>
      <c r="G24" s="134"/>
      <c r="H24" s="439" t="s">
        <v>323</v>
      </c>
      <c r="I24" s="440"/>
      <c r="J24" s="134"/>
      <c r="K24" s="441" t="s">
        <v>324</v>
      </c>
      <c r="L24" s="442"/>
      <c r="M24" s="134"/>
      <c r="N24" s="443" t="s">
        <v>325</v>
      </c>
      <c r="O24" s="444"/>
      <c r="P24" s="444"/>
      <c r="Q24" s="135" t="str">
        <f t="shared" si="0"/>
        <v/>
      </c>
    </row>
    <row r="25" spans="1:19" s="122" customFormat="1" ht="30" customHeight="1" x14ac:dyDescent="0.15">
      <c r="A25" s="112" t="s">
        <v>326</v>
      </c>
      <c r="B25" s="335" t="s">
        <v>327</v>
      </c>
      <c r="C25" s="335"/>
      <c r="D25" s="65">
        <v>2</v>
      </c>
      <c r="E25" s="414"/>
      <c r="F25" s="414"/>
      <c r="G25" s="414"/>
      <c r="H25" s="414"/>
      <c r="I25" s="414"/>
      <c r="J25" s="134"/>
      <c r="K25" s="336" t="s">
        <v>228</v>
      </c>
      <c r="L25" s="338"/>
      <c r="M25" s="414"/>
      <c r="N25" s="414"/>
      <c r="O25" s="414"/>
      <c r="P25" s="372"/>
      <c r="Q25" s="135" t="str">
        <f t="shared" si="0"/>
        <v/>
      </c>
    </row>
    <row r="26" spans="1:19" s="122" customFormat="1" ht="30" customHeight="1" x14ac:dyDescent="0.15">
      <c r="A26" s="112" t="s">
        <v>328</v>
      </c>
      <c r="B26" s="335" t="s">
        <v>329</v>
      </c>
      <c r="C26" s="335"/>
      <c r="D26" s="65">
        <v>2</v>
      </c>
      <c r="E26" s="134"/>
      <c r="F26" s="75" t="s">
        <v>330</v>
      </c>
      <c r="G26" s="134"/>
      <c r="H26" s="336" t="s">
        <v>331</v>
      </c>
      <c r="I26" s="337"/>
      <c r="J26" s="372"/>
      <c r="K26" s="373"/>
      <c r="L26" s="374"/>
      <c r="M26" s="134"/>
      <c r="N26" s="410" t="s">
        <v>332</v>
      </c>
      <c r="O26" s="411"/>
      <c r="P26" s="411"/>
      <c r="Q26" s="135" t="str">
        <f t="shared" si="0"/>
        <v/>
      </c>
    </row>
    <row r="27" spans="1:19" s="122" customFormat="1" ht="30" customHeight="1" x14ac:dyDescent="0.15">
      <c r="A27" s="112" t="s">
        <v>333</v>
      </c>
      <c r="B27" s="335" t="s">
        <v>334</v>
      </c>
      <c r="C27" s="335"/>
      <c r="D27" s="65">
        <v>2</v>
      </c>
      <c r="E27" s="414"/>
      <c r="F27" s="414"/>
      <c r="G27" s="414"/>
      <c r="H27" s="414"/>
      <c r="I27" s="414"/>
      <c r="J27" s="372"/>
      <c r="K27" s="373"/>
      <c r="L27" s="374"/>
      <c r="M27" s="134"/>
      <c r="N27" s="410" t="s">
        <v>335</v>
      </c>
      <c r="O27" s="411"/>
      <c r="P27" s="411"/>
      <c r="Q27" s="135" t="str">
        <f t="shared" si="0"/>
        <v/>
      </c>
    </row>
    <row r="28" spans="1:19" s="122" customFormat="1" ht="30" customHeight="1" x14ac:dyDescent="0.15">
      <c r="A28" s="112" t="s">
        <v>336</v>
      </c>
      <c r="B28" s="335" t="s">
        <v>337</v>
      </c>
      <c r="C28" s="335"/>
      <c r="D28" s="137">
        <v>2</v>
      </c>
      <c r="E28" s="445"/>
      <c r="F28" s="445"/>
      <c r="G28" s="445"/>
      <c r="H28" s="445"/>
      <c r="I28" s="445"/>
      <c r="J28" s="138"/>
      <c r="K28" s="429" t="s">
        <v>217</v>
      </c>
      <c r="L28" s="430"/>
      <c r="M28" s="445"/>
      <c r="N28" s="445"/>
      <c r="O28" s="445"/>
      <c r="P28" s="446"/>
      <c r="Q28" s="143" t="str">
        <f t="shared" si="0"/>
        <v/>
      </c>
    </row>
    <row r="29" spans="1:19" s="122" customFormat="1" ht="37.5" customHeight="1" thickBot="1" x14ac:dyDescent="0.2">
      <c r="A29" s="447" t="s">
        <v>338</v>
      </c>
      <c r="B29" s="448"/>
      <c r="C29" s="448"/>
      <c r="D29" s="387" t="s">
        <v>339</v>
      </c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144" t="s">
        <v>340</v>
      </c>
      <c r="Q29" s="145" t="str">
        <f>IF(OR(SUM(Q17:Q28)=0,SUM(Q17:Q28)=""),"",SUM(Q17:Q28))</f>
        <v/>
      </c>
    </row>
    <row r="30" spans="1:19" s="149" customFormat="1" ht="15.75" customHeight="1" x14ac:dyDescent="0.15">
      <c r="A30" s="146" t="s">
        <v>237</v>
      </c>
      <c r="B30" s="147" t="s">
        <v>341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</row>
    <row r="31" spans="1:19" s="149" customFormat="1" ht="15.75" customHeight="1" x14ac:dyDescent="0.15">
      <c r="A31" s="148"/>
      <c r="B31" s="150" t="s">
        <v>342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</row>
    <row r="32" spans="1:19" s="149" customFormat="1" ht="15.75" customHeight="1" x14ac:dyDescent="0.15">
      <c r="A32" s="148"/>
      <c r="B32" s="150" t="s">
        <v>343</v>
      </c>
      <c r="C32" s="148"/>
      <c r="D32" s="148"/>
      <c r="E32" s="148"/>
      <c r="F32" s="148"/>
      <c r="G32" s="147" t="s">
        <v>344</v>
      </c>
      <c r="H32" s="148"/>
      <c r="I32" s="148"/>
      <c r="J32" s="148"/>
      <c r="K32" s="148"/>
      <c r="L32" s="148"/>
      <c r="M32" s="148"/>
      <c r="N32" s="148"/>
      <c r="O32" s="148"/>
      <c r="P32" s="148"/>
      <c r="Q32" s="148"/>
    </row>
    <row r="33" spans="1:19" s="149" customFormat="1" ht="13.5" customHeight="1" x14ac:dyDescent="0.15">
      <c r="A33" s="148"/>
      <c r="B33" s="150"/>
      <c r="C33" s="148"/>
      <c r="D33" s="148"/>
      <c r="E33" s="148"/>
      <c r="F33" s="148"/>
      <c r="G33" s="147" t="s">
        <v>345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</row>
    <row r="34" spans="1:19" s="149" customFormat="1" ht="13.5" customHeight="1" x14ac:dyDescent="0.15">
      <c r="A34" s="148"/>
      <c r="B34" s="150"/>
      <c r="C34" s="148"/>
      <c r="D34" s="148"/>
      <c r="E34" s="148"/>
      <c r="F34" s="148"/>
      <c r="G34" s="147" t="s">
        <v>346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</row>
    <row r="35" spans="1:19" s="149" customFormat="1" ht="17.25" customHeight="1" x14ac:dyDescent="0.15">
      <c r="A35" s="148"/>
      <c r="B35" s="148"/>
      <c r="C35" s="148"/>
      <c r="D35" s="148"/>
      <c r="E35" s="148"/>
      <c r="F35" s="148"/>
      <c r="G35" s="148"/>
      <c r="H35" s="148"/>
      <c r="I35" s="151" t="s">
        <v>244</v>
      </c>
      <c r="J35" s="148"/>
      <c r="K35" s="148"/>
      <c r="L35" s="148"/>
      <c r="M35" s="148"/>
      <c r="N35" s="148"/>
      <c r="O35" s="148"/>
      <c r="P35" s="148"/>
      <c r="Q35" s="148"/>
    </row>
    <row r="36" spans="1:19" ht="20.25" customHeight="1" x14ac:dyDescent="0.15">
      <c r="A36" s="351" t="s">
        <v>347</v>
      </c>
      <c r="B36" s="351"/>
      <c r="C36" s="351"/>
      <c r="D36" s="351"/>
      <c r="E36" s="351"/>
      <c r="F36" s="351"/>
      <c r="G36" s="351"/>
      <c r="H36" s="351"/>
      <c r="I36" s="351"/>
      <c r="J36" s="132"/>
      <c r="K36" s="132"/>
      <c r="L36" s="132"/>
      <c r="M36" s="132"/>
      <c r="N36" s="132"/>
      <c r="O36" s="132"/>
      <c r="P36" s="132"/>
      <c r="Q36" s="52"/>
    </row>
    <row r="37" spans="1:19" ht="24" customHeight="1" thickBot="1" x14ac:dyDescent="0.2">
      <c r="A37" s="152" t="s">
        <v>348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454" t="s">
        <v>349</v>
      </c>
      <c r="O37" s="454"/>
      <c r="P37" s="454"/>
      <c r="Q37" s="454"/>
    </row>
    <row r="38" spans="1:19" ht="14.25" customHeight="1" x14ac:dyDescent="0.15">
      <c r="A38" s="352" t="s">
        <v>253</v>
      </c>
      <c r="B38" s="353"/>
      <c r="C38" s="382"/>
      <c r="D38" s="455" t="s">
        <v>133</v>
      </c>
      <c r="E38" s="361" t="s">
        <v>254</v>
      </c>
      <c r="F38" s="353"/>
      <c r="G38" s="361" t="s">
        <v>255</v>
      </c>
      <c r="H38" s="353"/>
      <c r="I38" s="353"/>
      <c r="J38" s="361" t="s">
        <v>256</v>
      </c>
      <c r="K38" s="353"/>
      <c r="L38" s="382"/>
      <c r="M38" s="361" t="s">
        <v>286</v>
      </c>
      <c r="N38" s="353"/>
      <c r="O38" s="353"/>
      <c r="P38" s="353"/>
      <c r="Q38" s="458" t="s">
        <v>139</v>
      </c>
    </row>
    <row r="39" spans="1:19" ht="14.25" customHeight="1" x14ac:dyDescent="0.15">
      <c r="A39" s="354"/>
      <c r="B39" s="355"/>
      <c r="C39" s="383"/>
      <c r="D39" s="456"/>
      <c r="E39" s="362"/>
      <c r="F39" s="355"/>
      <c r="G39" s="362"/>
      <c r="H39" s="355"/>
      <c r="I39" s="355"/>
      <c r="J39" s="362"/>
      <c r="K39" s="355"/>
      <c r="L39" s="383"/>
      <c r="M39" s="362"/>
      <c r="N39" s="355"/>
      <c r="O39" s="355"/>
      <c r="P39" s="355"/>
      <c r="Q39" s="459"/>
    </row>
    <row r="40" spans="1:19" ht="14.25" customHeight="1" x14ac:dyDescent="0.15">
      <c r="A40" s="354"/>
      <c r="B40" s="355"/>
      <c r="C40" s="383"/>
      <c r="D40" s="456"/>
      <c r="E40" s="362"/>
      <c r="F40" s="355"/>
      <c r="G40" s="362"/>
      <c r="H40" s="355"/>
      <c r="I40" s="355"/>
      <c r="J40" s="362"/>
      <c r="K40" s="355"/>
      <c r="L40" s="383"/>
      <c r="M40" s="362"/>
      <c r="N40" s="355"/>
      <c r="O40" s="355"/>
      <c r="P40" s="355"/>
      <c r="Q40" s="459"/>
    </row>
    <row r="41" spans="1:19" ht="14.25" customHeight="1" x14ac:dyDescent="0.15">
      <c r="A41" s="356"/>
      <c r="B41" s="357"/>
      <c r="C41" s="384"/>
      <c r="D41" s="457"/>
      <c r="E41" s="363"/>
      <c r="F41" s="357"/>
      <c r="G41" s="363"/>
      <c r="H41" s="357"/>
      <c r="I41" s="357"/>
      <c r="J41" s="363"/>
      <c r="K41" s="357"/>
      <c r="L41" s="384"/>
      <c r="M41" s="363"/>
      <c r="N41" s="357"/>
      <c r="O41" s="357"/>
      <c r="P41" s="357"/>
      <c r="Q41" s="460"/>
    </row>
    <row r="42" spans="1:19" s="122" customFormat="1" ht="30" customHeight="1" x14ac:dyDescent="0.15">
      <c r="A42" s="107" t="s">
        <v>350</v>
      </c>
      <c r="B42" s="370" t="s">
        <v>351</v>
      </c>
      <c r="C42" s="376"/>
      <c r="D42" s="106">
        <v>3</v>
      </c>
      <c r="E42" s="372"/>
      <c r="F42" s="373"/>
      <c r="G42" s="154"/>
      <c r="H42" s="429" t="s">
        <v>352</v>
      </c>
      <c r="I42" s="430"/>
      <c r="J42" s="154"/>
      <c r="K42" s="449" t="s">
        <v>353</v>
      </c>
      <c r="L42" s="450"/>
      <c r="M42" s="154"/>
      <c r="N42" s="451" t="s">
        <v>354</v>
      </c>
      <c r="O42" s="452"/>
      <c r="P42" s="453"/>
      <c r="Q42" s="135" t="str">
        <f>IF(E42="○",D42*1,IF(G42="○",D42*2,IF(J42="○",D42*3,IF(M42="○",D42*5,""))))</f>
        <v/>
      </c>
    </row>
    <row r="43" spans="1:19" s="122" customFormat="1" ht="30" customHeight="1" x14ac:dyDescent="0.15">
      <c r="A43" s="107" t="s">
        <v>355</v>
      </c>
      <c r="B43" s="370" t="s">
        <v>356</v>
      </c>
      <c r="C43" s="376"/>
      <c r="D43" s="106">
        <v>5</v>
      </c>
      <c r="E43" s="154"/>
      <c r="F43" s="75" t="s">
        <v>357</v>
      </c>
      <c r="G43" s="154"/>
      <c r="H43" s="336" t="s">
        <v>358</v>
      </c>
      <c r="I43" s="338"/>
      <c r="J43" s="155"/>
      <c r="K43" s="155"/>
      <c r="L43" s="155"/>
      <c r="M43" s="155"/>
      <c r="N43" s="155"/>
      <c r="O43" s="155"/>
      <c r="P43" s="155"/>
      <c r="Q43" s="135" t="str">
        <f>IF(E43="○",D43*1,IF(G43="○",D43*2,IF(J43="○",D43*3,IF(M43="○",D43*5,""))))</f>
        <v/>
      </c>
      <c r="R43" s="129"/>
      <c r="S43" s="129"/>
    </row>
    <row r="44" spans="1:19" s="122" customFormat="1" ht="30" customHeight="1" x14ac:dyDescent="0.15">
      <c r="A44" s="107" t="s">
        <v>359</v>
      </c>
      <c r="B44" s="370" t="s">
        <v>360</v>
      </c>
      <c r="C44" s="376"/>
      <c r="D44" s="106">
        <v>10</v>
      </c>
      <c r="E44" s="154"/>
      <c r="F44" s="75" t="s">
        <v>217</v>
      </c>
      <c r="G44" s="304"/>
      <c r="H44" s="305"/>
      <c r="I44" s="305"/>
      <c r="J44" s="305"/>
      <c r="K44" s="305"/>
      <c r="L44" s="305"/>
      <c r="M44" s="305"/>
      <c r="N44" s="305"/>
      <c r="O44" s="305"/>
      <c r="P44" s="305"/>
      <c r="Q44" s="135" t="str">
        <f>IF(E44="○",D44*1,IF(G44="○",D44*2,IF(J44="○",D44*3,IF(M44="○",D44*5,""))))</f>
        <v/>
      </c>
      <c r="R44" s="129"/>
      <c r="S44" s="129"/>
    </row>
    <row r="45" spans="1:19" s="122" customFormat="1" ht="30" customHeight="1" x14ac:dyDescent="0.15">
      <c r="A45" s="107" t="s">
        <v>361</v>
      </c>
      <c r="B45" s="370" t="s">
        <v>362</v>
      </c>
      <c r="C45" s="376"/>
      <c r="D45" s="106">
        <v>10</v>
      </c>
      <c r="E45" s="154"/>
      <c r="F45" s="75" t="s">
        <v>217</v>
      </c>
      <c r="G45" s="304"/>
      <c r="H45" s="305"/>
      <c r="I45" s="305"/>
      <c r="J45" s="305"/>
      <c r="K45" s="305"/>
      <c r="L45" s="305"/>
      <c r="M45" s="305"/>
      <c r="N45" s="305"/>
      <c r="O45" s="305"/>
      <c r="P45" s="305"/>
      <c r="Q45" s="135" t="str">
        <f>IF(E45="○",D45*1,IF(G45="○",D45*2,IF(J45="○",D45*3,IF(M45="○",D45*5,""))))</f>
        <v/>
      </c>
      <c r="R45" s="129"/>
      <c r="S45" s="129"/>
    </row>
    <row r="46" spans="1:19" s="122" customFormat="1" ht="30" customHeight="1" x14ac:dyDescent="0.15">
      <c r="A46" s="107" t="s">
        <v>363</v>
      </c>
      <c r="B46" s="370" t="s">
        <v>364</v>
      </c>
      <c r="C46" s="376"/>
      <c r="D46" s="106">
        <v>2</v>
      </c>
      <c r="E46" s="154"/>
      <c r="F46" s="108" t="s">
        <v>365</v>
      </c>
      <c r="G46" s="304"/>
      <c r="H46" s="305"/>
      <c r="I46" s="305"/>
      <c r="J46" s="305"/>
      <c r="K46" s="305"/>
      <c r="L46" s="305"/>
      <c r="M46" s="305"/>
      <c r="N46" s="305"/>
      <c r="O46" s="305"/>
      <c r="P46" s="305"/>
      <c r="Q46" s="135" t="str">
        <f>IF(E46="","",E46*2)</f>
        <v/>
      </c>
      <c r="R46" s="129"/>
      <c r="S46" s="129"/>
    </row>
    <row r="47" spans="1:19" s="122" customFormat="1" ht="37.5" customHeight="1" thickBot="1" x14ac:dyDescent="0.2">
      <c r="A47" s="461" t="s">
        <v>338</v>
      </c>
      <c r="B47" s="462"/>
      <c r="C47" s="463"/>
      <c r="D47" s="387" t="s">
        <v>339</v>
      </c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144" t="s">
        <v>366</v>
      </c>
      <c r="Q47" s="114" t="str">
        <f>IF(OR(SUM(Q42:Q46)=0,SUM(Q42:Q46)=""),"",SUM(Q42:Q46))</f>
        <v/>
      </c>
    </row>
    <row r="48" spans="1:19" s="122" customFormat="1" ht="24.75" customHeight="1" x14ac:dyDescent="0.15">
      <c r="A48" s="156"/>
      <c r="B48" s="157"/>
      <c r="C48" s="158"/>
      <c r="D48" s="105"/>
      <c r="E48" s="105"/>
      <c r="F48" s="105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129"/>
      <c r="S48" s="129"/>
    </row>
    <row r="49" spans="1:17" s="122" customFormat="1" x14ac:dyDescent="0.15">
      <c r="A49" s="49"/>
      <c r="B49" s="159"/>
      <c r="C49" s="464" t="s">
        <v>234</v>
      </c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</row>
    <row r="50" spans="1:17" s="122" customFormat="1" x14ac:dyDescent="0.15">
      <c r="A50" s="49"/>
      <c r="B50" s="98" t="s">
        <v>367</v>
      </c>
      <c r="Q50" s="49"/>
    </row>
    <row r="51" spans="1:17" s="122" customFormat="1" ht="18.75" customHeight="1" x14ac:dyDescent="0.15">
      <c r="A51" s="49"/>
      <c r="B51" s="98"/>
      <c r="Q51" s="49"/>
    </row>
    <row r="52" spans="1:17" s="123" customFormat="1" ht="12.75" customHeight="1" x14ac:dyDescent="0.15">
      <c r="B52" s="124"/>
      <c r="K52" s="124"/>
    </row>
    <row r="53" spans="1:17" s="123" customFormat="1" ht="14.25" customHeight="1" x14ac:dyDescent="0.15">
      <c r="B53" s="124"/>
      <c r="C53" s="392"/>
      <c r="D53" s="392"/>
      <c r="E53" s="392"/>
      <c r="F53" s="392"/>
      <c r="G53" s="392"/>
      <c r="H53" s="392"/>
      <c r="K53" s="124"/>
      <c r="L53" s="393"/>
      <c r="M53" s="393"/>
      <c r="N53" s="393"/>
      <c r="O53" s="393"/>
      <c r="P53" s="393"/>
      <c r="Q53" s="393"/>
    </row>
    <row r="54" spans="1:17" s="123" customFormat="1" ht="14.25" customHeight="1" x14ac:dyDescent="0.15">
      <c r="B54" s="124"/>
      <c r="C54" s="392"/>
      <c r="D54" s="392"/>
      <c r="E54" s="392"/>
      <c r="F54" s="392"/>
      <c r="G54" s="392"/>
      <c r="H54" s="392"/>
      <c r="I54" s="126"/>
      <c r="K54" s="124"/>
      <c r="L54" s="393"/>
      <c r="M54" s="393"/>
      <c r="N54" s="393"/>
      <c r="O54" s="393"/>
      <c r="P54" s="393"/>
      <c r="Q54" s="125"/>
    </row>
  </sheetData>
  <mergeCells count="102">
    <mergeCell ref="A47:C47"/>
    <mergeCell ref="D47:O47"/>
    <mergeCell ref="C49:Q49"/>
    <mergeCell ref="C53:H53"/>
    <mergeCell ref="L53:Q53"/>
    <mergeCell ref="C54:H54"/>
    <mergeCell ref="L54:P54"/>
    <mergeCell ref="B44:C44"/>
    <mergeCell ref="G44:P44"/>
    <mergeCell ref="B45:C45"/>
    <mergeCell ref="G45:P45"/>
    <mergeCell ref="B46:C46"/>
    <mergeCell ref="G46:P46"/>
    <mergeCell ref="B42:C42"/>
    <mergeCell ref="E42:F42"/>
    <mergeCell ref="H42:I42"/>
    <mergeCell ref="K42:L42"/>
    <mergeCell ref="N42:P42"/>
    <mergeCell ref="B43:C43"/>
    <mergeCell ref="H43:I43"/>
    <mergeCell ref="A36:I36"/>
    <mergeCell ref="N37:Q37"/>
    <mergeCell ref="A38:C41"/>
    <mergeCell ref="D38:D41"/>
    <mergeCell ref="E38:F41"/>
    <mergeCell ref="G38:I41"/>
    <mergeCell ref="J38:L41"/>
    <mergeCell ref="M38:P41"/>
    <mergeCell ref="Q38:Q41"/>
    <mergeCell ref="A29:C29"/>
    <mergeCell ref="D29:O29"/>
    <mergeCell ref="B26:C26"/>
    <mergeCell ref="H26:I26"/>
    <mergeCell ref="J26:L26"/>
    <mergeCell ref="N26:P26"/>
    <mergeCell ref="B27:C27"/>
    <mergeCell ref="E27:F27"/>
    <mergeCell ref="G27:I27"/>
    <mergeCell ref="J27:L27"/>
    <mergeCell ref="N27:P27"/>
    <mergeCell ref="B25:C25"/>
    <mergeCell ref="E25:F25"/>
    <mergeCell ref="G25:I25"/>
    <mergeCell ref="K25:L25"/>
    <mergeCell ref="M25:P25"/>
    <mergeCell ref="B28:C28"/>
    <mergeCell ref="E28:F28"/>
    <mergeCell ref="G28:I28"/>
    <mergeCell ref="K28:L28"/>
    <mergeCell ref="M28:P28"/>
    <mergeCell ref="M21:P21"/>
    <mergeCell ref="Q21:Q22"/>
    <mergeCell ref="B23:C23"/>
    <mergeCell ref="H23:I23"/>
    <mergeCell ref="K23:L23"/>
    <mergeCell ref="N23:P23"/>
    <mergeCell ref="B24:C24"/>
    <mergeCell ref="H24:I24"/>
    <mergeCell ref="K24:L24"/>
    <mergeCell ref="N24:P24"/>
    <mergeCell ref="A21:A22"/>
    <mergeCell ref="B21:C22"/>
    <mergeCell ref="D21:D22"/>
    <mergeCell ref="E21:E22"/>
    <mergeCell ref="F21:F22"/>
    <mergeCell ref="G21:G22"/>
    <mergeCell ref="B19:C19"/>
    <mergeCell ref="H19:I19"/>
    <mergeCell ref="K19:L19"/>
    <mergeCell ref="H21:I22"/>
    <mergeCell ref="J21:J22"/>
    <mergeCell ref="K21:L22"/>
    <mergeCell ref="A13:C16"/>
    <mergeCell ref="D13:D16"/>
    <mergeCell ref="E13:F16"/>
    <mergeCell ref="G13:I16"/>
    <mergeCell ref="J13:L16"/>
    <mergeCell ref="M13:P16"/>
    <mergeCell ref="Q13:Q16"/>
    <mergeCell ref="N19:P19"/>
    <mergeCell ref="B20:C20"/>
    <mergeCell ref="H20:I20"/>
    <mergeCell ref="K20:L20"/>
    <mergeCell ref="M20:P20"/>
    <mergeCell ref="B17:C17"/>
    <mergeCell ref="E17:F17"/>
    <mergeCell ref="H17:I17"/>
    <mergeCell ref="K17:L17"/>
    <mergeCell ref="M17:P17"/>
    <mergeCell ref="B18:C18"/>
    <mergeCell ref="H18:I18"/>
    <mergeCell ref="K18:L18"/>
    <mergeCell ref="N18:P18"/>
    <mergeCell ref="N1:Q1"/>
    <mergeCell ref="N2:Q2"/>
    <mergeCell ref="L4:Q4"/>
    <mergeCell ref="K5:K7"/>
    <mergeCell ref="L5:Q5"/>
    <mergeCell ref="L6:Q6"/>
    <mergeCell ref="L7:Q7"/>
    <mergeCell ref="A9:Q9"/>
    <mergeCell ref="N11:Q11"/>
  </mergeCells>
  <phoneticPr fontId="19"/>
  <printOptions horizontalCentered="1"/>
  <pageMargins left="0.47244094488188981" right="0.19685039370078741" top="0.31496062992125984" bottom="0.23622047244094491" header="0.23622047244094491" footer="0.15748031496062992"/>
  <pageSetup paperSize="9" scale="7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68C0-63AC-440A-992F-EB144E5D1084}">
  <dimension ref="B1:P22"/>
  <sheetViews>
    <sheetView view="pageBreakPreview" topLeftCell="D37" zoomScaleNormal="100" zoomScaleSheetLayoutView="100" workbookViewId="0">
      <selection activeCell="N13" sqref="N13"/>
    </sheetView>
  </sheetViews>
  <sheetFormatPr defaultColWidth="3.125" defaultRowHeight="13.5" x14ac:dyDescent="0.15"/>
  <cols>
    <col min="1" max="1" width="3.125" style="49"/>
    <col min="2" max="2" width="5.125" style="49" customWidth="1"/>
    <col min="3" max="3" width="4.875" style="49" customWidth="1"/>
    <col min="4" max="4" width="7.125" style="49" customWidth="1"/>
    <col min="5" max="5" width="9.875" style="49" customWidth="1"/>
    <col min="6" max="6" width="4.625" style="49" customWidth="1"/>
    <col min="7" max="7" width="3.125" style="49" customWidth="1"/>
    <col min="8" max="8" width="16.625" style="49" customWidth="1"/>
    <col min="9" max="9" width="3" style="49" customWidth="1"/>
    <col min="10" max="10" width="8.625" style="49" customWidth="1"/>
    <col min="11" max="11" width="8.375" style="49" customWidth="1"/>
    <col min="12" max="12" width="3.125" style="49" customWidth="1"/>
    <col min="13" max="13" width="15.875" style="49" customWidth="1"/>
    <col min="14" max="14" width="6.875" style="49" customWidth="1"/>
    <col min="15" max="15" width="3.625" style="49" customWidth="1"/>
    <col min="16" max="16384" width="3.125" style="49"/>
  </cols>
  <sheetData>
    <row r="1" spans="2:16" x14ac:dyDescent="0.15">
      <c r="L1" s="302" t="s">
        <v>419</v>
      </c>
      <c r="M1" s="302"/>
      <c r="N1" s="302"/>
    </row>
    <row r="2" spans="2:16" ht="22.5" customHeight="1" x14ac:dyDescent="0.15">
      <c r="B2" s="50" t="s">
        <v>368</v>
      </c>
      <c r="C2" s="51"/>
      <c r="D2" s="51"/>
      <c r="E2" s="52"/>
      <c r="F2" s="53"/>
      <c r="G2" s="52"/>
      <c r="H2" s="52"/>
      <c r="I2" s="52"/>
      <c r="J2" s="52"/>
      <c r="K2" s="52"/>
      <c r="L2" s="465" t="s">
        <v>369</v>
      </c>
      <c r="M2" s="465"/>
      <c r="N2" s="465"/>
      <c r="O2" s="52"/>
      <c r="P2" s="52"/>
    </row>
    <row r="3" spans="2:16" ht="20.25" customHeight="1" x14ac:dyDescent="0.15">
      <c r="H3" s="55"/>
      <c r="I3" s="304" t="s">
        <v>125</v>
      </c>
      <c r="J3" s="306"/>
      <c r="K3" s="307"/>
      <c r="L3" s="308"/>
      <c r="M3" s="308"/>
      <c r="N3" s="309"/>
    </row>
    <row r="4" spans="2:16" ht="14.25" customHeight="1" x14ac:dyDescent="0.15">
      <c r="B4" s="57"/>
      <c r="C4" s="57"/>
      <c r="D4" s="57"/>
      <c r="I4" s="310" t="s">
        <v>370</v>
      </c>
      <c r="J4" s="312"/>
      <c r="K4" s="319" t="s">
        <v>371</v>
      </c>
      <c r="L4" s="320"/>
      <c r="M4" s="320"/>
      <c r="N4" s="321"/>
      <c r="O4" s="58"/>
    </row>
    <row r="5" spans="2:16" ht="14.25" customHeight="1" x14ac:dyDescent="0.15">
      <c r="I5" s="313"/>
      <c r="J5" s="315"/>
      <c r="K5" s="319" t="s">
        <v>372</v>
      </c>
      <c r="L5" s="320"/>
      <c r="M5" s="320"/>
      <c r="N5" s="321"/>
    </row>
    <row r="6" spans="2:16" ht="14.25" customHeight="1" x14ac:dyDescent="0.15">
      <c r="I6" s="316"/>
      <c r="J6" s="318"/>
      <c r="K6" s="319" t="s">
        <v>373</v>
      </c>
      <c r="L6" s="320"/>
      <c r="M6" s="320"/>
      <c r="N6" s="321"/>
    </row>
    <row r="7" spans="2:16" ht="13.5" customHeight="1" x14ac:dyDescent="0.15">
      <c r="L7" s="130"/>
      <c r="M7" s="130"/>
      <c r="N7" s="130"/>
    </row>
    <row r="8" spans="2:16" ht="13.5" customHeight="1" x14ac:dyDescent="0.15">
      <c r="L8" s="130"/>
      <c r="M8" s="130"/>
      <c r="N8" s="130"/>
    </row>
    <row r="9" spans="2:16" ht="27" customHeight="1" x14ac:dyDescent="0.2">
      <c r="B9" s="325" t="s">
        <v>129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</row>
    <row r="10" spans="2:16" ht="14.25" customHeight="1" x14ac:dyDescent="0.2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  <row r="11" spans="2:16" ht="24.75" customHeight="1" x14ac:dyDescent="0.15">
      <c r="B11" s="61" t="s">
        <v>374</v>
      </c>
      <c r="C11" s="467" t="s">
        <v>375</v>
      </c>
      <c r="D11" s="467"/>
      <c r="E11" s="467"/>
      <c r="F11" s="467"/>
      <c r="G11" s="467"/>
      <c r="H11" s="467"/>
      <c r="I11" s="467"/>
      <c r="J11" s="467"/>
      <c r="K11" s="467"/>
      <c r="L11" s="49" t="s">
        <v>376</v>
      </c>
      <c r="M11" s="465"/>
      <c r="N11" s="465"/>
    </row>
    <row r="12" spans="2:16" ht="62.25" customHeight="1" x14ac:dyDescent="0.15">
      <c r="B12" s="63"/>
      <c r="C12" s="326" t="s">
        <v>132</v>
      </c>
      <c r="D12" s="326"/>
      <c r="E12" s="326"/>
      <c r="F12" s="64" t="s">
        <v>133</v>
      </c>
      <c r="G12" s="327" t="s">
        <v>134</v>
      </c>
      <c r="H12" s="327"/>
      <c r="I12" s="327" t="s">
        <v>377</v>
      </c>
      <c r="J12" s="327"/>
      <c r="K12" s="327"/>
      <c r="L12" s="327" t="s">
        <v>378</v>
      </c>
      <c r="M12" s="327"/>
      <c r="N12" s="64" t="s">
        <v>139</v>
      </c>
    </row>
    <row r="13" spans="2:16" ht="56.25" customHeight="1" x14ac:dyDescent="0.15">
      <c r="B13" s="63" t="s">
        <v>140</v>
      </c>
      <c r="C13" s="328" t="s">
        <v>379</v>
      </c>
      <c r="D13" s="328"/>
      <c r="E13" s="328"/>
      <c r="F13" s="63">
        <v>1</v>
      </c>
      <c r="G13" s="160"/>
      <c r="H13" s="161" t="s">
        <v>380</v>
      </c>
      <c r="I13" s="160"/>
      <c r="J13" s="439" t="s">
        <v>381</v>
      </c>
      <c r="K13" s="468"/>
      <c r="L13" s="160"/>
      <c r="M13" s="161" t="s">
        <v>382</v>
      </c>
      <c r="N13" s="68" t="str">
        <f>IF(G13="○",F13*1,IF(I13="○",F13*2,IF(L13="○",F13*3,"")))</f>
        <v/>
      </c>
    </row>
    <row r="14" spans="2:16" ht="56.25" customHeight="1" x14ac:dyDescent="0.15">
      <c r="B14" s="63" t="s">
        <v>145</v>
      </c>
      <c r="C14" s="328" t="s">
        <v>383</v>
      </c>
      <c r="D14" s="328"/>
      <c r="E14" s="328"/>
      <c r="F14" s="63">
        <v>1</v>
      </c>
      <c r="G14" s="160"/>
      <c r="H14" s="162" t="s">
        <v>384</v>
      </c>
      <c r="I14" s="330"/>
      <c r="J14" s="469"/>
      <c r="K14" s="470"/>
      <c r="L14" s="330"/>
      <c r="M14" s="466"/>
      <c r="N14" s="68" t="str">
        <f>IF(G14="○",F14*1,IF(I14="○",F14*2,IF(L14="○",F14*3,"")))</f>
        <v/>
      </c>
    </row>
    <row r="15" spans="2:16" ht="56.25" customHeight="1" x14ac:dyDescent="0.15">
      <c r="B15" s="63" t="s">
        <v>149</v>
      </c>
      <c r="C15" s="328" t="s">
        <v>385</v>
      </c>
      <c r="D15" s="328"/>
      <c r="E15" s="328"/>
      <c r="F15" s="63">
        <v>1</v>
      </c>
      <c r="G15" s="160"/>
      <c r="H15" s="162" t="s">
        <v>386</v>
      </c>
      <c r="I15" s="372"/>
      <c r="J15" s="373"/>
      <c r="K15" s="374"/>
      <c r="L15" s="330"/>
      <c r="M15" s="466"/>
      <c r="N15" s="68" t="str">
        <f>IF(G15="○",F15*1,IF(I15="○",F15*2,IF(L15="○",F15*3,"")))</f>
        <v/>
      </c>
    </row>
    <row r="16" spans="2:16" ht="55.5" customHeight="1" x14ac:dyDescent="0.15">
      <c r="B16" s="342" t="s">
        <v>231</v>
      </c>
      <c r="C16" s="342"/>
      <c r="D16" s="342"/>
      <c r="E16" s="342"/>
      <c r="F16" s="343" t="s">
        <v>387</v>
      </c>
      <c r="G16" s="344"/>
      <c r="H16" s="344"/>
      <c r="I16" s="344"/>
      <c r="J16" s="344"/>
      <c r="K16" s="344"/>
      <c r="L16" s="344"/>
      <c r="M16" s="80" t="s">
        <v>388</v>
      </c>
      <c r="N16" s="68" t="str">
        <f>IF(OR(SUM(N13:N15)=0,SUM(N13:N15)=""),"",SUM(N13:N15))</f>
        <v/>
      </c>
    </row>
    <row r="17" spans="2:14" ht="8.25" customHeight="1" x14ac:dyDescent="0.15"/>
    <row r="18" spans="2:14" ht="15" customHeight="1" x14ac:dyDescent="0.15">
      <c r="B18" s="160"/>
      <c r="C18" s="57" t="s">
        <v>234</v>
      </c>
    </row>
    <row r="19" spans="2:14" ht="19.5" customHeight="1" x14ac:dyDescent="0.15">
      <c r="D19" s="57"/>
    </row>
    <row r="20" spans="2:14" s="163" customFormat="1" ht="12.75" customHeight="1" x14ac:dyDescent="0.15">
      <c r="D20" s="164"/>
      <c r="J20" s="164"/>
    </row>
    <row r="21" spans="2:14" s="163" customFormat="1" ht="14.25" customHeight="1" x14ac:dyDescent="0.15">
      <c r="D21" s="164"/>
      <c r="E21" s="471"/>
      <c r="F21" s="471"/>
      <c r="G21" s="471"/>
      <c r="H21" s="471"/>
      <c r="J21" s="164"/>
      <c r="K21" s="472"/>
      <c r="L21" s="472"/>
      <c r="M21" s="472"/>
      <c r="N21" s="472"/>
    </row>
    <row r="22" spans="2:14" s="163" customFormat="1" ht="14.25" customHeight="1" x14ac:dyDescent="0.15">
      <c r="D22" s="164"/>
      <c r="E22" s="471"/>
      <c r="F22" s="471"/>
      <c r="G22" s="471"/>
      <c r="H22" s="471"/>
      <c r="J22" s="164"/>
      <c r="K22" s="472"/>
      <c r="L22" s="472"/>
      <c r="M22" s="472"/>
      <c r="N22" s="165"/>
    </row>
  </sheetData>
  <mergeCells count="29">
    <mergeCell ref="B16:E16"/>
    <mergeCell ref="F16:L16"/>
    <mergeCell ref="E21:H21"/>
    <mergeCell ref="K21:N21"/>
    <mergeCell ref="E22:H22"/>
    <mergeCell ref="K22:M22"/>
    <mergeCell ref="C15:E15"/>
    <mergeCell ref="I15:K15"/>
    <mergeCell ref="L15:M15"/>
    <mergeCell ref="B9:N9"/>
    <mergeCell ref="C11:K11"/>
    <mergeCell ref="M11:N11"/>
    <mergeCell ref="C12:E12"/>
    <mergeCell ref="G12:H12"/>
    <mergeCell ref="I12:K12"/>
    <mergeCell ref="L12:M12"/>
    <mergeCell ref="C13:E13"/>
    <mergeCell ref="J13:K13"/>
    <mergeCell ref="C14:E14"/>
    <mergeCell ref="I14:K14"/>
    <mergeCell ref="L14:M14"/>
    <mergeCell ref="L1:N1"/>
    <mergeCell ref="L2:N2"/>
    <mergeCell ref="I3:J3"/>
    <mergeCell ref="K3:N3"/>
    <mergeCell ref="I4:J6"/>
    <mergeCell ref="K4:N4"/>
    <mergeCell ref="K5:N5"/>
    <mergeCell ref="K6:N6"/>
  </mergeCells>
  <phoneticPr fontId="19"/>
  <printOptions horizontalCentered="1"/>
  <pageMargins left="0.35433070866141736" right="0.31496062992125984" top="0.39370078740157483" bottom="0.23622047244094491" header="0.23622047244094491" footer="0.19685039370078741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FFF4-8DB8-4E5F-9C92-D3311C795BA5}">
  <dimension ref="A1:Q28"/>
  <sheetViews>
    <sheetView topLeftCell="A13" zoomScaleNormal="100" workbookViewId="0">
      <selection activeCell="O11" sqref="O11"/>
    </sheetView>
  </sheetViews>
  <sheetFormatPr defaultColWidth="3.125" defaultRowHeight="13.5" x14ac:dyDescent="0.15"/>
  <cols>
    <col min="1" max="1" width="5.125" style="49" customWidth="1"/>
    <col min="2" max="2" width="4.875" style="49" customWidth="1"/>
    <col min="3" max="3" width="7.125" style="49" customWidth="1"/>
    <col min="4" max="4" width="9.875" style="49" customWidth="1"/>
    <col min="5" max="5" width="4.625" style="49" customWidth="1"/>
    <col min="6" max="6" width="3.125" style="49" customWidth="1"/>
    <col min="7" max="7" width="16.625" style="49" customWidth="1"/>
    <col min="8" max="8" width="3.125" style="49" customWidth="1"/>
    <col min="9" max="9" width="16.625" style="49" customWidth="1"/>
    <col min="10" max="10" width="3" style="49" customWidth="1"/>
    <col min="11" max="11" width="8.625" style="49" customWidth="1"/>
    <col min="12" max="12" width="7.625" style="49" customWidth="1"/>
    <col min="13" max="13" width="3.125" style="49" customWidth="1"/>
    <col min="14" max="14" width="13.625" style="49" customWidth="1"/>
    <col min="15" max="15" width="6.875" style="49" customWidth="1"/>
    <col min="16" max="16384" width="3.125" style="49"/>
  </cols>
  <sheetData>
    <row r="1" spans="1:17" x14ac:dyDescent="0.15">
      <c r="M1" s="302" t="s">
        <v>419</v>
      </c>
      <c r="N1" s="302"/>
      <c r="O1" s="302"/>
    </row>
    <row r="2" spans="1:17" ht="22.5" customHeight="1" x14ac:dyDescent="0.15">
      <c r="A2" s="50" t="s">
        <v>389</v>
      </c>
      <c r="B2" s="51"/>
      <c r="C2" s="51"/>
      <c r="D2" s="52"/>
      <c r="E2" s="53"/>
      <c r="F2" s="52"/>
      <c r="G2" s="52"/>
      <c r="H2" s="52"/>
      <c r="I2" s="52"/>
      <c r="J2" s="52"/>
      <c r="K2" s="52"/>
      <c r="L2" s="52"/>
      <c r="M2" s="465" t="s">
        <v>369</v>
      </c>
      <c r="N2" s="465"/>
      <c r="O2" s="465"/>
      <c r="P2" s="52"/>
      <c r="Q2" s="52"/>
    </row>
    <row r="3" spans="1:17" ht="20.25" customHeight="1" x14ac:dyDescent="0.15">
      <c r="G3" s="55"/>
      <c r="J3" s="304" t="s">
        <v>125</v>
      </c>
      <c r="K3" s="306"/>
      <c r="L3" s="307"/>
      <c r="M3" s="308"/>
      <c r="N3" s="308"/>
      <c r="O3" s="309"/>
    </row>
    <row r="4" spans="1:17" ht="14.25" customHeight="1" x14ac:dyDescent="0.15">
      <c r="A4" s="57"/>
      <c r="B4" s="57"/>
      <c r="C4" s="57"/>
      <c r="J4" s="473" t="s">
        <v>370</v>
      </c>
      <c r="K4" s="474"/>
      <c r="L4" s="475" t="s">
        <v>371</v>
      </c>
      <c r="M4" s="476"/>
      <c r="N4" s="476"/>
      <c r="O4" s="477"/>
      <c r="P4" s="58"/>
    </row>
    <row r="5" spans="1:17" ht="14.25" customHeight="1" x14ac:dyDescent="0.15">
      <c r="J5" s="473"/>
      <c r="K5" s="474"/>
      <c r="L5" s="319" t="s">
        <v>390</v>
      </c>
      <c r="M5" s="320"/>
      <c r="N5" s="320"/>
      <c r="O5" s="321"/>
    </row>
    <row r="6" spans="1:17" ht="14.25" customHeight="1" x14ac:dyDescent="0.15">
      <c r="J6" s="473"/>
      <c r="K6" s="474"/>
      <c r="L6" s="478" t="s">
        <v>373</v>
      </c>
      <c r="M6" s="479"/>
      <c r="N6" s="479"/>
      <c r="O6" s="480"/>
    </row>
    <row r="7" spans="1:17" ht="13.5" customHeight="1" x14ac:dyDescent="0.15">
      <c r="M7" s="130"/>
      <c r="N7" s="130"/>
      <c r="O7" s="130"/>
    </row>
    <row r="8" spans="1:17" ht="27" customHeight="1" x14ac:dyDescent="0.15">
      <c r="A8" s="481" t="s">
        <v>129</v>
      </c>
      <c r="B8" s="481"/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</row>
    <row r="9" spans="1:17" ht="24.75" customHeight="1" x14ac:dyDescent="0.15">
      <c r="A9" s="61" t="s">
        <v>130</v>
      </c>
      <c r="B9" s="62" t="s">
        <v>391</v>
      </c>
      <c r="C9" s="62"/>
      <c r="M9" s="49" t="s">
        <v>376</v>
      </c>
    </row>
    <row r="10" spans="1:17" ht="62.25" customHeight="1" x14ac:dyDescent="0.15">
      <c r="A10" s="63"/>
      <c r="B10" s="326" t="s">
        <v>132</v>
      </c>
      <c r="C10" s="326"/>
      <c r="D10" s="326"/>
      <c r="E10" s="64" t="s">
        <v>133</v>
      </c>
      <c r="F10" s="327" t="s">
        <v>134</v>
      </c>
      <c r="G10" s="327"/>
      <c r="H10" s="327" t="s">
        <v>135</v>
      </c>
      <c r="I10" s="327"/>
      <c r="J10" s="327" t="s">
        <v>136</v>
      </c>
      <c r="K10" s="327"/>
      <c r="L10" s="327"/>
      <c r="M10" s="327" t="s">
        <v>137</v>
      </c>
      <c r="N10" s="327"/>
      <c r="O10" s="64" t="s">
        <v>139</v>
      </c>
    </row>
    <row r="11" spans="1:17" ht="117.75" customHeight="1" x14ac:dyDescent="0.15">
      <c r="A11" s="63" t="s">
        <v>140</v>
      </c>
      <c r="B11" s="328" t="s">
        <v>392</v>
      </c>
      <c r="C11" s="328"/>
      <c r="D11" s="328"/>
      <c r="E11" s="63">
        <v>2</v>
      </c>
      <c r="F11" s="67"/>
      <c r="G11" s="166" t="s">
        <v>393</v>
      </c>
      <c r="H11" s="67"/>
      <c r="I11" s="166" t="s">
        <v>394</v>
      </c>
      <c r="J11" s="67"/>
      <c r="K11" s="336" t="s">
        <v>395</v>
      </c>
      <c r="L11" s="338"/>
      <c r="M11" s="67"/>
      <c r="N11" s="167" t="s">
        <v>396</v>
      </c>
      <c r="O11" s="68" t="str">
        <f t="shared" ref="O11:O18" si="0">IF(F11="○",E11*1,IF(H11="○",E11*3,IF(J11="○",E11*5,IF(M11="○",E11*10,IF(T11="○",E11*15,"")))))</f>
        <v/>
      </c>
    </row>
    <row r="12" spans="1:17" ht="25.5" customHeight="1" x14ac:dyDescent="0.15">
      <c r="A12" s="63" t="s">
        <v>145</v>
      </c>
      <c r="B12" s="328" t="s">
        <v>141</v>
      </c>
      <c r="C12" s="328"/>
      <c r="D12" s="328"/>
      <c r="E12" s="63">
        <v>2</v>
      </c>
      <c r="F12" s="67"/>
      <c r="G12" s="63" t="s">
        <v>142</v>
      </c>
      <c r="H12" s="67"/>
      <c r="I12" s="63" t="s">
        <v>143</v>
      </c>
      <c r="J12" s="67"/>
      <c r="K12" s="304" t="s">
        <v>144</v>
      </c>
      <c r="L12" s="306"/>
      <c r="M12" s="329"/>
      <c r="N12" s="329"/>
      <c r="O12" s="68" t="str">
        <f t="shared" si="0"/>
        <v/>
      </c>
    </row>
    <row r="13" spans="1:17" ht="25.5" customHeight="1" x14ac:dyDescent="0.15">
      <c r="A13" s="63" t="s">
        <v>149</v>
      </c>
      <c r="B13" s="328" t="s">
        <v>146</v>
      </c>
      <c r="C13" s="328"/>
      <c r="D13" s="328"/>
      <c r="E13" s="63">
        <v>1</v>
      </c>
      <c r="F13" s="67"/>
      <c r="G13" s="65" t="s">
        <v>147</v>
      </c>
      <c r="H13" s="67"/>
      <c r="I13" s="65" t="s">
        <v>148</v>
      </c>
      <c r="J13" s="67"/>
      <c r="K13" s="330"/>
      <c r="L13" s="470"/>
      <c r="M13" s="329"/>
      <c r="N13" s="329"/>
      <c r="O13" s="68" t="str">
        <f t="shared" si="0"/>
        <v/>
      </c>
    </row>
    <row r="14" spans="1:17" ht="51.75" customHeight="1" x14ac:dyDescent="0.15">
      <c r="A14" s="63" t="s">
        <v>154</v>
      </c>
      <c r="B14" s="482" t="s">
        <v>397</v>
      </c>
      <c r="C14" s="482"/>
      <c r="D14" s="482"/>
      <c r="E14" s="63">
        <v>1</v>
      </c>
      <c r="F14" s="67"/>
      <c r="G14" s="65" t="s">
        <v>151</v>
      </c>
      <c r="H14" s="67"/>
      <c r="I14" s="65" t="s">
        <v>398</v>
      </c>
      <c r="J14" s="67"/>
      <c r="K14" s="304" t="s">
        <v>153</v>
      </c>
      <c r="L14" s="306"/>
      <c r="M14" s="329"/>
      <c r="N14" s="329"/>
      <c r="O14" s="68" t="str">
        <f t="shared" si="0"/>
        <v/>
      </c>
    </row>
    <row r="15" spans="1:17" ht="25.5" customHeight="1" x14ac:dyDescent="0.15">
      <c r="A15" s="63" t="s">
        <v>158</v>
      </c>
      <c r="B15" s="328" t="s">
        <v>399</v>
      </c>
      <c r="C15" s="328"/>
      <c r="D15" s="328"/>
      <c r="E15" s="63">
        <v>2</v>
      </c>
      <c r="F15" s="67"/>
      <c r="G15" s="63" t="s">
        <v>400</v>
      </c>
      <c r="H15" s="67"/>
      <c r="I15" s="63" t="s">
        <v>401</v>
      </c>
      <c r="J15" s="67"/>
      <c r="K15" s="304" t="s">
        <v>402</v>
      </c>
      <c r="L15" s="306"/>
      <c r="M15" s="67"/>
      <c r="N15" s="56" t="s">
        <v>403</v>
      </c>
      <c r="O15" s="68" t="str">
        <f t="shared" si="0"/>
        <v/>
      </c>
    </row>
    <row r="16" spans="1:17" ht="48" customHeight="1" x14ac:dyDescent="0.15">
      <c r="A16" s="63" t="s">
        <v>163</v>
      </c>
      <c r="B16" s="328" t="s">
        <v>185</v>
      </c>
      <c r="C16" s="328"/>
      <c r="D16" s="328"/>
      <c r="E16" s="63">
        <v>1</v>
      </c>
      <c r="F16" s="67"/>
      <c r="G16" s="63" t="s">
        <v>186</v>
      </c>
      <c r="H16" s="67"/>
      <c r="I16" s="74" t="s">
        <v>404</v>
      </c>
      <c r="J16" s="67"/>
      <c r="K16" s="439" t="s">
        <v>405</v>
      </c>
      <c r="L16" s="468"/>
      <c r="M16" s="329"/>
      <c r="N16" s="329"/>
      <c r="O16" s="68" t="str">
        <f t="shared" si="0"/>
        <v/>
      </c>
    </row>
    <row r="17" spans="1:15" ht="25.5" customHeight="1" x14ac:dyDescent="0.15">
      <c r="A17" s="63" t="s">
        <v>166</v>
      </c>
      <c r="B17" s="328" t="s">
        <v>202</v>
      </c>
      <c r="C17" s="328"/>
      <c r="D17" s="328"/>
      <c r="E17" s="63">
        <v>1</v>
      </c>
      <c r="F17" s="67"/>
      <c r="G17" s="63" t="s">
        <v>196</v>
      </c>
      <c r="H17" s="67"/>
      <c r="I17" s="63" t="s">
        <v>197</v>
      </c>
      <c r="J17" s="67"/>
      <c r="K17" s="304" t="s">
        <v>203</v>
      </c>
      <c r="L17" s="306"/>
      <c r="M17" s="329"/>
      <c r="N17" s="329"/>
      <c r="O17" s="68" t="str">
        <f t="shared" si="0"/>
        <v/>
      </c>
    </row>
    <row r="18" spans="1:15" ht="60" customHeight="1" x14ac:dyDescent="0.15">
      <c r="A18" s="63" t="s">
        <v>171</v>
      </c>
      <c r="B18" s="335" t="s">
        <v>406</v>
      </c>
      <c r="C18" s="335"/>
      <c r="D18" s="335"/>
      <c r="E18" s="63">
        <v>1</v>
      </c>
      <c r="F18" s="67"/>
      <c r="G18" s="63" t="s">
        <v>407</v>
      </c>
      <c r="H18" s="67"/>
      <c r="I18" s="63" t="s">
        <v>408</v>
      </c>
      <c r="J18" s="67"/>
      <c r="K18" s="304" t="s">
        <v>409</v>
      </c>
      <c r="L18" s="306"/>
      <c r="M18" s="329"/>
      <c r="N18" s="329"/>
      <c r="O18" s="68" t="str">
        <f t="shared" si="0"/>
        <v/>
      </c>
    </row>
    <row r="19" spans="1:15" ht="45" customHeight="1" x14ac:dyDescent="0.15">
      <c r="A19" s="63" t="s">
        <v>176</v>
      </c>
      <c r="B19" s="335" t="s">
        <v>410</v>
      </c>
      <c r="C19" s="335"/>
      <c r="D19" s="335"/>
      <c r="E19" s="63">
        <v>1</v>
      </c>
      <c r="F19" s="67"/>
      <c r="G19" s="65" t="s">
        <v>411</v>
      </c>
      <c r="H19" s="67"/>
      <c r="I19" s="65" t="s">
        <v>412</v>
      </c>
      <c r="J19" s="67"/>
      <c r="K19" s="336" t="s">
        <v>413</v>
      </c>
      <c r="L19" s="338"/>
      <c r="M19" s="372"/>
      <c r="N19" s="374"/>
      <c r="O19" s="68" t="str">
        <f>IF(F19="○",E19*1,IF(H19="○",E19*3,IF(J19="○",E19*5,IF(M19="○",E19*10,IF(T19="○",E19*15,"")))))</f>
        <v/>
      </c>
    </row>
    <row r="20" spans="1:15" ht="25.5" customHeight="1" x14ac:dyDescent="0.15">
      <c r="A20" s="63" t="s">
        <v>184</v>
      </c>
      <c r="B20" s="328" t="s">
        <v>414</v>
      </c>
      <c r="C20" s="328"/>
      <c r="D20" s="328"/>
      <c r="E20" s="63">
        <v>10</v>
      </c>
      <c r="F20" s="67"/>
      <c r="G20" s="63" t="s">
        <v>217</v>
      </c>
      <c r="H20" s="329"/>
      <c r="I20" s="329"/>
      <c r="J20" s="329"/>
      <c r="K20" s="329"/>
      <c r="L20" s="329"/>
      <c r="M20" s="329"/>
      <c r="N20" s="329"/>
      <c r="O20" s="68" t="str">
        <f>IF(F20="○",E20*1,IF(H20="○",E20*3,IF(J20="○",E20*5,IF(M20="○",E20*10,IF(T20="○",E20*15,"")))))</f>
        <v/>
      </c>
    </row>
    <row r="21" spans="1:15" ht="41.25" customHeight="1" x14ac:dyDescent="0.15">
      <c r="A21" s="63" t="s">
        <v>189</v>
      </c>
      <c r="B21" s="335" t="s">
        <v>415</v>
      </c>
      <c r="C21" s="335"/>
      <c r="D21" s="335"/>
      <c r="E21" s="63">
        <v>10</v>
      </c>
      <c r="F21" s="67"/>
      <c r="G21" s="63" t="s">
        <v>416</v>
      </c>
      <c r="H21" s="67"/>
      <c r="I21" s="63" t="s">
        <v>417</v>
      </c>
      <c r="J21" s="330"/>
      <c r="K21" s="469"/>
      <c r="L21" s="470"/>
      <c r="M21" s="329"/>
      <c r="N21" s="329"/>
      <c r="O21" s="68" t="str">
        <f>IF(F21="○",E21*1,IF(H21="○",E21*3,IF(J21="○",E21*5,IF(M21="○",E21*10,IF(T21="○",E21*15,"")))))</f>
        <v/>
      </c>
    </row>
    <row r="22" spans="1:15" ht="55.5" customHeight="1" x14ac:dyDescent="0.15">
      <c r="A22" s="342" t="s">
        <v>231</v>
      </c>
      <c r="B22" s="342"/>
      <c r="C22" s="342"/>
      <c r="D22" s="342"/>
      <c r="E22" s="343" t="s">
        <v>387</v>
      </c>
      <c r="F22" s="344"/>
      <c r="G22" s="344"/>
      <c r="H22" s="344"/>
      <c r="I22" s="344"/>
      <c r="J22" s="344"/>
      <c r="K22" s="344"/>
      <c r="L22" s="344"/>
      <c r="M22" s="344"/>
      <c r="N22" s="80" t="s">
        <v>418</v>
      </c>
      <c r="O22" s="68" t="str">
        <f>IF(OR(SUM(O11:O21)=0,SUM(O11:O21)=""),"",SUM(O11:O21))</f>
        <v/>
      </c>
    </row>
    <row r="23" spans="1:15" ht="8.25" customHeight="1" x14ac:dyDescent="0.15"/>
    <row r="24" spans="1:15" ht="15" customHeight="1" x14ac:dyDescent="0.15">
      <c r="A24" s="67"/>
      <c r="B24" s="57" t="s">
        <v>234</v>
      </c>
    </row>
    <row r="25" spans="1:15" ht="9.75" customHeight="1" x14ac:dyDescent="0.15">
      <c r="C25" s="57"/>
    </row>
    <row r="26" spans="1:15" s="163" customFormat="1" ht="12.75" customHeight="1" x14ac:dyDescent="0.15">
      <c r="C26" s="164"/>
      <c r="K26" s="164"/>
    </row>
    <row r="27" spans="1:15" s="163" customFormat="1" ht="14.25" customHeight="1" x14ac:dyDescent="0.15">
      <c r="C27" s="164"/>
      <c r="K27" s="164"/>
    </row>
    <row r="28" spans="1:15" s="163" customFormat="1" ht="14.25" customHeight="1" x14ac:dyDescent="0.15">
      <c r="C28" s="164"/>
      <c r="K28" s="164"/>
    </row>
  </sheetData>
  <mergeCells count="48">
    <mergeCell ref="B21:D21"/>
    <mergeCell ref="J21:L21"/>
    <mergeCell ref="M21:N21"/>
    <mergeCell ref="A22:D22"/>
    <mergeCell ref="E22:M22"/>
    <mergeCell ref="B19:D19"/>
    <mergeCell ref="K19:L19"/>
    <mergeCell ref="M19:N19"/>
    <mergeCell ref="B20:D20"/>
    <mergeCell ref="H20:I20"/>
    <mergeCell ref="J20:L20"/>
    <mergeCell ref="M20:N20"/>
    <mergeCell ref="B17:D17"/>
    <mergeCell ref="K17:L17"/>
    <mergeCell ref="M17:N17"/>
    <mergeCell ref="B18:D18"/>
    <mergeCell ref="K18:L18"/>
    <mergeCell ref="M18:N18"/>
    <mergeCell ref="B16:D16"/>
    <mergeCell ref="K16:L16"/>
    <mergeCell ref="M16:N16"/>
    <mergeCell ref="B11:D11"/>
    <mergeCell ref="K11:L11"/>
    <mergeCell ref="B12:D12"/>
    <mergeCell ref="K12:L12"/>
    <mergeCell ref="M12:N12"/>
    <mergeCell ref="B13:D13"/>
    <mergeCell ref="K13:L13"/>
    <mergeCell ref="M13:N13"/>
    <mergeCell ref="B14:D14"/>
    <mergeCell ref="K14:L14"/>
    <mergeCell ref="M14:N14"/>
    <mergeCell ref="B15:D15"/>
    <mergeCell ref="K15:L15"/>
    <mergeCell ref="A8:O8"/>
    <mergeCell ref="B10:D10"/>
    <mergeCell ref="F10:G10"/>
    <mergeCell ref="H10:I10"/>
    <mergeCell ref="J10:L10"/>
    <mergeCell ref="M10:N10"/>
    <mergeCell ref="M1:O1"/>
    <mergeCell ref="M2:O2"/>
    <mergeCell ref="J3:K3"/>
    <mergeCell ref="L3:O3"/>
    <mergeCell ref="J4:K6"/>
    <mergeCell ref="L4:O4"/>
    <mergeCell ref="L5:O5"/>
    <mergeCell ref="L6:O6"/>
  </mergeCells>
  <phoneticPr fontId="19"/>
  <pageMargins left="0.37" right="0.31496062992125984" top="0.4" bottom="0.24" header="0.24" footer="0.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経費算定書(院内）</vt:lpstr>
      <vt:lpstr>経費算定書 別紙1</vt:lpstr>
      <vt:lpstr>ポイント表1</vt:lpstr>
      <vt:lpstr>ポイント表2</vt:lpstr>
      <vt:lpstr>ポイント表3</vt:lpstr>
      <vt:lpstr>ポイント表4</vt:lpstr>
      <vt:lpstr>ポイント表5　医療機器の場合</vt:lpstr>
      <vt:lpstr>ポイント表1!Print_Area</vt:lpstr>
      <vt:lpstr>ポイント表2!Print_Area</vt:lpstr>
      <vt:lpstr>ポイント表3!Print_Area</vt:lpstr>
      <vt:lpstr>ポイント表4!Print_Area</vt:lpstr>
      <vt:lpstr>'経費算定書 別紙1'!Print_Area</vt:lpstr>
      <vt:lpstr>'経費算定書(院内）'!Print_Area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1450944145</dc:creator>
  <cp:lastModifiedBy>田島 壮一郎</cp:lastModifiedBy>
  <cp:lastPrinted>2025-08-05T07:47:07Z</cp:lastPrinted>
  <dcterms:created xsi:type="dcterms:W3CDTF">2011-11-21T04:47:39Z</dcterms:created>
  <dcterms:modified xsi:type="dcterms:W3CDTF">2025-09-06T15:13:03Z</dcterms:modified>
</cp:coreProperties>
</file>